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6380" windowHeight="8190" tabRatio="892" activeTab="1"/>
  </bookViews>
  <sheets>
    <sheet name="Fiche_Commune" sheetId="16" r:id="rId1"/>
    <sheet name="Fiche_Commune_Resume" sheetId="17" r:id="rId2"/>
    <sheet name="Age_demandeur" sheetId="2" state="hidden" r:id="rId3"/>
    <sheet name="Ancienneté" sheetId="1" state="hidden" r:id="rId4"/>
    <sheet name="Natio_demandeur" sheetId="3" state="hidden" r:id="rId5"/>
    <sheet name="Taille_menage" sheetId="4" state="hidden" r:id="rId6"/>
    <sheet name="Compo_famille" sheetId="5" state="hidden" r:id="rId7"/>
    <sheet name="Statut_prof" sheetId="6" state="hidden" r:id="rId8"/>
    <sheet name="Situ_familiale" sheetId="7" state="hidden" r:id="rId9"/>
    <sheet name="RevenuMens_menage" sheetId="8" state="hidden" r:id="rId10"/>
    <sheet name="PosPlaf_HLM" sheetId="9" state="hidden" r:id="rId11"/>
    <sheet name="Logt_actuel" sheetId="10" state="hidden" r:id="rId12"/>
    <sheet name="Motif_demande" sheetId="11" state="hidden" r:id="rId13"/>
    <sheet name="ABC_123" sheetId="12" state="hidden" r:id="rId14"/>
    <sheet name="Revenu_UC" sheetId="13" state="hidden" r:id="rId15"/>
    <sheet name="Grp_revenu" sheetId="14" state="hidden" r:id="rId16"/>
    <sheet name="Typologie" sheetId="15" state="hidden" r:id="rId17"/>
  </sheets>
  <externalReferences>
    <externalReference r:id="rId18"/>
  </externalReferences>
  <definedNames>
    <definedName name="Dmotif_Assistante_maternelle">[1]baseDcom!$CD$2:$CD$344</definedName>
    <definedName name="N5libcomDem">[1]baseDcom!$A$2:$A$344</definedName>
  </definedNames>
  <calcPr calcId="145621"/>
</workbook>
</file>

<file path=xl/calcChain.xml><?xml version="1.0" encoding="utf-8"?>
<calcChain xmlns="http://schemas.openxmlformats.org/spreadsheetml/2006/main">
  <c r="F49" i="16" l="1"/>
  <c r="B38" i="17" l="1"/>
  <c r="F20" i="17"/>
  <c r="N12" i="17"/>
  <c r="F7" i="17"/>
  <c r="A1" i="17"/>
  <c r="F32" i="17"/>
  <c r="J53" i="16" l="1"/>
  <c r="N26" i="17" s="1"/>
  <c r="R36" i="16"/>
  <c r="J43" i="17" s="1"/>
  <c r="R35" i="16"/>
  <c r="J42" i="17" s="1"/>
  <c r="R34" i="16"/>
  <c r="J41" i="17" s="1"/>
  <c r="R33" i="16"/>
  <c r="J40" i="17" s="1"/>
  <c r="J55" i="16"/>
  <c r="N28" i="17" s="1"/>
  <c r="N52" i="16"/>
  <c r="J36" i="17" s="1"/>
  <c r="J52" i="16"/>
  <c r="N51" i="16"/>
  <c r="J35" i="17" s="1"/>
  <c r="J51" i="16"/>
  <c r="N25" i="17" s="1"/>
  <c r="N50" i="16"/>
  <c r="J34" i="17" s="1"/>
  <c r="J50" i="16"/>
  <c r="N49" i="16"/>
  <c r="J33" i="17" s="1"/>
  <c r="J49" i="16"/>
  <c r="F34" i="17"/>
  <c r="N48" i="16"/>
  <c r="J32" i="17" s="1"/>
  <c r="J48" i="16"/>
  <c r="J47" i="16"/>
  <c r="F47" i="16"/>
  <c r="B47" i="16"/>
  <c r="B24" i="17" s="1"/>
  <c r="J46" i="16"/>
  <c r="F46" i="16"/>
  <c r="J45" i="16"/>
  <c r="F45" i="16"/>
  <c r="B45" i="16"/>
  <c r="J44" i="16"/>
  <c r="F44" i="16"/>
  <c r="B44" i="16"/>
  <c r="J43" i="16"/>
  <c r="F43" i="16"/>
  <c r="F30" i="17" s="1"/>
  <c r="B43" i="16"/>
  <c r="J42" i="16"/>
  <c r="F42" i="16"/>
  <c r="F29" i="17" s="1"/>
  <c r="B42" i="16"/>
  <c r="N41" i="16"/>
  <c r="J41" i="16"/>
  <c r="N20" i="17" s="1"/>
  <c r="F41" i="16"/>
  <c r="F28" i="17" s="1"/>
  <c r="B41" i="16"/>
  <c r="B22" i="17" s="1"/>
  <c r="R40" i="16"/>
  <c r="J47" i="17" s="1"/>
  <c r="J40" i="16"/>
  <c r="N19" i="17" s="1"/>
  <c r="F40" i="16"/>
  <c r="B40" i="16"/>
  <c r="B21" i="17" s="1"/>
  <c r="R39" i="16"/>
  <c r="J46" i="17" s="1"/>
  <c r="N39" i="16"/>
  <c r="B39" i="16"/>
  <c r="B20" i="17" s="1"/>
  <c r="R38" i="16"/>
  <c r="J45" i="17" s="1"/>
  <c r="N38" i="16"/>
  <c r="R37" i="16"/>
  <c r="J44" i="17" s="1"/>
  <c r="N37" i="16"/>
  <c r="N36" i="16"/>
  <c r="N35" i="16"/>
  <c r="J35" i="16"/>
  <c r="J26" i="17" s="1"/>
  <c r="F35" i="16"/>
  <c r="J12" i="17" s="1"/>
  <c r="N34" i="16"/>
  <c r="N33" i="16"/>
  <c r="J33" i="16"/>
  <c r="J24" i="17" s="1"/>
  <c r="F33" i="16"/>
  <c r="J10" i="17" s="1"/>
  <c r="B33" i="16"/>
  <c r="B14" i="17" s="1"/>
  <c r="N32" i="16"/>
  <c r="J32" i="16"/>
  <c r="F32" i="16"/>
  <c r="B32" i="16"/>
  <c r="B13" i="17" s="1"/>
  <c r="N31" i="16"/>
  <c r="J31" i="16"/>
  <c r="F31" i="16"/>
  <c r="B31" i="16"/>
  <c r="N30" i="16"/>
  <c r="N10" i="17" s="1"/>
  <c r="J30" i="16"/>
  <c r="F30" i="16"/>
  <c r="B30" i="16"/>
  <c r="N29" i="16"/>
  <c r="N9" i="17" s="1"/>
  <c r="J29" i="16"/>
  <c r="F29" i="16"/>
  <c r="B29" i="16"/>
  <c r="B12" i="17" s="1"/>
  <c r="R28" i="16"/>
  <c r="N28" i="16"/>
  <c r="N8" i="17" s="1"/>
  <c r="J28" i="16"/>
  <c r="F28" i="16"/>
  <c r="B28" i="16"/>
  <c r="R27" i="16"/>
  <c r="N27" i="16"/>
  <c r="J27" i="16"/>
  <c r="F27" i="16"/>
  <c r="B27" i="16"/>
  <c r="R26" i="16"/>
  <c r="N38" i="17" s="1"/>
  <c r="N26" i="16"/>
  <c r="J26" i="16"/>
  <c r="F26" i="16"/>
  <c r="B26" i="16"/>
  <c r="R25" i="16"/>
  <c r="N37" i="17" s="1"/>
  <c r="N25" i="16"/>
  <c r="J25" i="16"/>
  <c r="J22" i="17" s="1"/>
  <c r="F25" i="16"/>
  <c r="J8" i="17" s="1"/>
  <c r="B25" i="16"/>
  <c r="R24" i="16"/>
  <c r="N36" i="17" s="1"/>
  <c r="N24" i="16"/>
  <c r="J24" i="16"/>
  <c r="J21" i="17" s="1"/>
  <c r="F24" i="16"/>
  <c r="J7" i="17" s="1"/>
  <c r="B24" i="16"/>
  <c r="R23" i="16"/>
  <c r="N35" i="17" s="1"/>
  <c r="N23" i="16"/>
  <c r="J23" i="16"/>
  <c r="J20" i="17" s="1"/>
  <c r="F23" i="16"/>
  <c r="J6" i="17" s="1"/>
  <c r="B23" i="16"/>
  <c r="B11" i="17" s="1"/>
  <c r="J22" i="16"/>
  <c r="F22" i="16"/>
  <c r="B22" i="16"/>
  <c r="J21" i="16"/>
  <c r="F21" i="16"/>
  <c r="B21" i="16"/>
  <c r="B20" i="16"/>
  <c r="B19" i="16"/>
  <c r="B18" i="16"/>
  <c r="B17" i="16"/>
  <c r="B16" i="16"/>
  <c r="J14" i="16"/>
  <c r="B37" i="17" s="1"/>
  <c r="F14" i="16"/>
  <c r="B14" i="16"/>
  <c r="J13" i="16"/>
  <c r="B36" i="17" s="1"/>
  <c r="F13" i="16"/>
  <c r="B13" i="16"/>
  <c r="J12" i="16"/>
  <c r="B35" i="17" s="1"/>
  <c r="F12" i="16"/>
  <c r="B12" i="16"/>
  <c r="J11" i="16"/>
  <c r="B34" i="17" s="1"/>
  <c r="F11" i="16"/>
  <c r="B11" i="16"/>
  <c r="T10" i="16"/>
  <c r="S10" i="16"/>
  <c r="R10" i="16"/>
  <c r="Q10" i="16"/>
  <c r="P10" i="16"/>
  <c r="O10" i="16"/>
  <c r="N10" i="16"/>
  <c r="J10" i="16"/>
  <c r="B33" i="17" s="1"/>
  <c r="F10" i="16"/>
  <c r="B10" i="16"/>
  <c r="T9" i="16"/>
  <c r="S9" i="16"/>
  <c r="R9" i="16"/>
  <c r="Q9" i="16"/>
  <c r="P9" i="16"/>
  <c r="O9" i="16"/>
  <c r="N9" i="16"/>
  <c r="J9" i="16"/>
  <c r="B39" i="17" s="1"/>
  <c r="F9" i="16"/>
  <c r="B9" i="16"/>
  <c r="B8" i="17" s="1"/>
  <c r="J8" i="16"/>
  <c r="B32" i="17" s="1"/>
  <c r="F8" i="16"/>
  <c r="B8" i="16"/>
  <c r="B6" i="17" s="1"/>
  <c r="J7" i="16"/>
  <c r="B31" i="17" s="1"/>
  <c r="F7" i="16"/>
  <c r="B7" i="16"/>
  <c r="B5" i="17" s="1"/>
  <c r="M3" i="16"/>
  <c r="K2" i="16"/>
  <c r="J2" i="16"/>
  <c r="I2" i="16"/>
  <c r="H2" i="16"/>
  <c r="G2" i="16"/>
  <c r="F2" i="16"/>
  <c r="E2" i="16"/>
  <c r="D2" i="16"/>
  <c r="C2" i="16"/>
  <c r="B2" i="16"/>
  <c r="A2" i="16"/>
  <c r="M2" i="16" s="1"/>
  <c r="N22" i="17" l="1"/>
  <c r="N24" i="17"/>
  <c r="J37" i="17"/>
  <c r="K32" i="17" s="1"/>
  <c r="B9" i="17"/>
  <c r="B41" i="17"/>
  <c r="C36" i="17" s="1"/>
  <c r="N7" i="17"/>
  <c r="J49" i="17"/>
  <c r="K45" i="17" s="1"/>
  <c r="N6" i="17"/>
  <c r="R30" i="16"/>
  <c r="S28" i="16" s="1"/>
  <c r="F31" i="17"/>
  <c r="K35" i="17"/>
  <c r="C32" i="17"/>
  <c r="N23" i="17"/>
  <c r="B10" i="17"/>
  <c r="F50" i="16"/>
  <c r="G41" i="16" s="1"/>
  <c r="F27" i="17"/>
  <c r="J9" i="17"/>
  <c r="N39" i="17"/>
  <c r="N41" i="17" s="1"/>
  <c r="J23" i="17"/>
  <c r="N11" i="17"/>
  <c r="J5" i="17"/>
  <c r="N5" i="17"/>
  <c r="B26" i="17"/>
  <c r="C26" i="17" s="1"/>
  <c r="N21" i="17"/>
  <c r="B7" i="17"/>
  <c r="J19" i="17"/>
  <c r="K41" i="17"/>
  <c r="K40" i="17"/>
  <c r="K44" i="17"/>
  <c r="K47" i="17"/>
  <c r="J36" i="16"/>
  <c r="K22" i="16" s="1"/>
  <c r="J17" i="16"/>
  <c r="K14" i="16" s="1"/>
  <c r="T13" i="16"/>
  <c r="N13" i="16"/>
  <c r="F14" i="17" s="1"/>
  <c r="S25" i="16"/>
  <c r="O13" i="16"/>
  <c r="F15" i="17" s="1"/>
  <c r="G47" i="16"/>
  <c r="P13" i="16"/>
  <c r="F16" i="17" s="1"/>
  <c r="F16" i="16"/>
  <c r="G9" i="16" s="1"/>
  <c r="N44" i="16"/>
  <c r="O27" i="16" s="1"/>
  <c r="Q13" i="16"/>
  <c r="F17" i="17" s="1"/>
  <c r="B48" i="16"/>
  <c r="C41" i="16" s="1"/>
  <c r="R13" i="16"/>
  <c r="F18" i="17" s="1"/>
  <c r="R42" i="16"/>
  <c r="S40" i="16" s="1"/>
  <c r="U10" i="16"/>
  <c r="F6" i="17" s="1"/>
  <c r="S13" i="16"/>
  <c r="F19" i="17" s="1"/>
  <c r="N54" i="16"/>
  <c r="O49" i="16" s="1"/>
  <c r="B35" i="16"/>
  <c r="C15" i="16" s="1"/>
  <c r="F36" i="16"/>
  <c r="G28" i="16" s="1"/>
  <c r="U9" i="16"/>
  <c r="F5" i="17" s="1"/>
  <c r="J56" i="16"/>
  <c r="K46" i="16" s="1"/>
  <c r="G42" i="16" l="1"/>
  <c r="G46" i="16"/>
  <c r="K34" i="17"/>
  <c r="K33" i="17"/>
  <c r="K37" i="17" s="1"/>
  <c r="F9" i="17"/>
  <c r="G40" i="16"/>
  <c r="G50" i="16" s="1"/>
  <c r="K36" i="17"/>
  <c r="G45" i="16"/>
  <c r="G43" i="16"/>
  <c r="K46" i="17"/>
  <c r="K13" i="16"/>
  <c r="K11" i="16"/>
  <c r="C38" i="17"/>
  <c r="K15" i="16"/>
  <c r="K8" i="16"/>
  <c r="C35" i="17"/>
  <c r="K9" i="16"/>
  <c r="C39" i="17"/>
  <c r="G44" i="16"/>
  <c r="K12" i="16"/>
  <c r="K43" i="17"/>
  <c r="C31" i="17"/>
  <c r="C41" i="17" s="1"/>
  <c r="C33" i="17"/>
  <c r="C34" i="17"/>
  <c r="K7" i="16"/>
  <c r="C37" i="17"/>
  <c r="K10" i="16"/>
  <c r="B16" i="17"/>
  <c r="C10" i="17" s="1"/>
  <c r="F36" i="17"/>
  <c r="G32" i="17" s="1"/>
  <c r="O35" i="17"/>
  <c r="O37" i="17"/>
  <c r="S23" i="16"/>
  <c r="S30" i="16" s="1"/>
  <c r="K32" i="16"/>
  <c r="S26" i="16"/>
  <c r="S27" i="16"/>
  <c r="N14" i="17"/>
  <c r="O10" i="17" s="1"/>
  <c r="K21" i="16"/>
  <c r="K25" i="16"/>
  <c r="K30" i="16"/>
  <c r="K26" i="16"/>
  <c r="K23" i="16"/>
  <c r="S24" i="16"/>
  <c r="K28" i="16"/>
  <c r="K33" i="16"/>
  <c r="K42" i="17"/>
  <c r="F22" i="17"/>
  <c r="G14" i="17" s="1"/>
  <c r="O39" i="17"/>
  <c r="C20" i="17"/>
  <c r="N30" i="17"/>
  <c r="O21" i="17" s="1"/>
  <c r="O38" i="17"/>
  <c r="C22" i="17"/>
  <c r="O36" i="17"/>
  <c r="J14" i="17"/>
  <c r="G6" i="17"/>
  <c r="G7" i="17"/>
  <c r="G5" i="17"/>
  <c r="G27" i="17"/>
  <c r="J28" i="17"/>
  <c r="C21" i="17"/>
  <c r="K24" i="16"/>
  <c r="K31" i="16"/>
  <c r="K29" i="16"/>
  <c r="K27" i="16"/>
  <c r="K45" i="16"/>
  <c r="O26" i="16"/>
  <c r="O38" i="16"/>
  <c r="O34" i="16"/>
  <c r="G24" i="16"/>
  <c r="O30" i="16"/>
  <c r="O28" i="16"/>
  <c r="S38" i="16"/>
  <c r="G27" i="16"/>
  <c r="O51" i="16"/>
  <c r="G14" i="16"/>
  <c r="O33" i="16"/>
  <c r="O25" i="16"/>
  <c r="G8" i="16"/>
  <c r="K40" i="16"/>
  <c r="K44" i="16"/>
  <c r="S37" i="16"/>
  <c r="S36" i="16"/>
  <c r="C9" i="16"/>
  <c r="O52" i="16"/>
  <c r="K52" i="16"/>
  <c r="C27" i="16"/>
  <c r="K48" i="16"/>
  <c r="G32" i="16"/>
  <c r="C42" i="16"/>
  <c r="C25" i="16"/>
  <c r="K43" i="16"/>
  <c r="C31" i="16"/>
  <c r="O31" i="16"/>
  <c r="C11" i="16"/>
  <c r="K50" i="16"/>
  <c r="G26" i="16"/>
  <c r="G7" i="16"/>
  <c r="C24" i="16"/>
  <c r="O48" i="16"/>
  <c r="C45" i="16"/>
  <c r="G30" i="16"/>
  <c r="C40" i="16"/>
  <c r="C39" i="16"/>
  <c r="G22" i="16"/>
  <c r="O29" i="16"/>
  <c r="C44" i="16"/>
  <c r="O24" i="16"/>
  <c r="C8" i="16"/>
  <c r="C43" i="16"/>
  <c r="C22" i="16"/>
  <c r="C12" i="16"/>
  <c r="C21" i="16"/>
  <c r="G33" i="16"/>
  <c r="C28" i="16"/>
  <c r="O39" i="16"/>
  <c r="C23" i="16"/>
  <c r="O35" i="16"/>
  <c r="C16" i="16"/>
  <c r="C10" i="16"/>
  <c r="S33" i="16"/>
  <c r="C14" i="16"/>
  <c r="O50" i="16"/>
  <c r="S35" i="16"/>
  <c r="C19" i="16"/>
  <c r="G31" i="16"/>
  <c r="K53" i="16"/>
  <c r="K47" i="16"/>
  <c r="K42" i="16"/>
  <c r="K41" i="16"/>
  <c r="O41" i="16"/>
  <c r="O42" i="16"/>
  <c r="O40" i="16"/>
  <c r="O32" i="16"/>
  <c r="G12" i="16"/>
  <c r="S34" i="16"/>
  <c r="G25" i="16"/>
  <c r="K49" i="16"/>
  <c r="C32" i="16"/>
  <c r="G11" i="16"/>
  <c r="C18" i="16"/>
  <c r="G29" i="16"/>
  <c r="G13" i="16"/>
  <c r="C26" i="16"/>
  <c r="U13" i="16"/>
  <c r="Q19" i="16" s="1"/>
  <c r="C33" i="16"/>
  <c r="O23" i="16"/>
  <c r="C30" i="16"/>
  <c r="C13" i="16"/>
  <c r="S39" i="16"/>
  <c r="G23" i="16"/>
  <c r="C7" i="16"/>
  <c r="C17" i="16"/>
  <c r="O37" i="16"/>
  <c r="G21" i="16"/>
  <c r="K51" i="16"/>
  <c r="O36" i="16"/>
  <c r="C20" i="16"/>
  <c r="C29" i="16"/>
  <c r="G10" i="16"/>
  <c r="C6" i="17" l="1"/>
  <c r="K17" i="16"/>
  <c r="C8" i="17"/>
  <c r="C12" i="17"/>
  <c r="C16" i="17"/>
  <c r="C5" i="17"/>
  <c r="C9" i="17"/>
  <c r="G28" i="17"/>
  <c r="C11" i="17"/>
  <c r="G31" i="17"/>
  <c r="G29" i="17"/>
  <c r="G36" i="17" s="1"/>
  <c r="C7" i="17"/>
  <c r="G30" i="17"/>
  <c r="K49" i="17"/>
  <c r="C14" i="17"/>
  <c r="C13" i="17"/>
  <c r="G9" i="17"/>
  <c r="K36" i="16"/>
  <c r="O41" i="17"/>
  <c r="O5" i="17"/>
  <c r="O8" i="17"/>
  <c r="O6" i="17"/>
  <c r="O12" i="17"/>
  <c r="O7" i="17"/>
  <c r="O11" i="17"/>
  <c r="O9" i="17"/>
  <c r="K24" i="17"/>
  <c r="K22" i="17"/>
  <c r="K20" i="17"/>
  <c r="K21" i="17"/>
  <c r="K19" i="17"/>
  <c r="K23" i="17"/>
  <c r="O26" i="17"/>
  <c r="O20" i="17"/>
  <c r="O19" i="17"/>
  <c r="O25" i="17"/>
  <c r="O22" i="17"/>
  <c r="O24" i="17"/>
  <c r="G19" i="17"/>
  <c r="G15" i="17"/>
  <c r="G20" i="17"/>
  <c r="G18" i="17"/>
  <c r="G16" i="17"/>
  <c r="O23" i="17"/>
  <c r="K9" i="17"/>
  <c r="K7" i="17"/>
  <c r="K8" i="17"/>
  <c r="K5" i="17"/>
  <c r="K10" i="17"/>
  <c r="K6" i="17"/>
  <c r="G17" i="17"/>
  <c r="O54" i="16"/>
  <c r="S42" i="16"/>
  <c r="K56" i="16"/>
  <c r="O44" i="16"/>
  <c r="C48" i="16"/>
  <c r="G36" i="16"/>
  <c r="G16" i="16"/>
  <c r="C35" i="16"/>
  <c r="R19" i="16"/>
  <c r="U16" i="16"/>
  <c r="P19" i="16"/>
  <c r="S19" i="16"/>
  <c r="U17" i="16"/>
  <c r="U19" i="16"/>
  <c r="P16" i="16"/>
  <c r="S16" i="16"/>
  <c r="T17" i="16"/>
  <c r="S17" i="16"/>
  <c r="N17" i="16"/>
  <c r="T19" i="16"/>
  <c r="Q17" i="16"/>
  <c r="T16" i="16"/>
  <c r="N16" i="16"/>
  <c r="R16" i="16"/>
  <c r="P17" i="16"/>
  <c r="O19" i="16"/>
  <c r="R17" i="16"/>
  <c r="Q16" i="16"/>
  <c r="O16" i="16"/>
  <c r="N19" i="16"/>
  <c r="O17" i="16"/>
  <c r="G22" i="17" l="1"/>
  <c r="O14" i="17"/>
  <c r="K28" i="17"/>
  <c r="K14" i="17"/>
  <c r="O30" i="17"/>
</calcChain>
</file>

<file path=xl/sharedStrings.xml><?xml version="1.0" encoding="utf-8"?>
<sst xmlns="http://schemas.openxmlformats.org/spreadsheetml/2006/main" count="4601" uniqueCount="535">
  <si>
    <t>Code commune</t>
  </si>
  <si>
    <t>Commune</t>
  </si>
  <si>
    <t>Total demandes</t>
  </si>
  <si>
    <t>Anc. moy. (mois)</t>
  </si>
  <si>
    <t xml:space="preserve">&lt; 1 an </t>
  </si>
  <si>
    <t>1 à &lt;  2 ans</t>
  </si>
  <si>
    <t xml:space="preserve">2 à &lt; 3 ans </t>
  </si>
  <si>
    <t xml:space="preserve">3 à &lt; 4 ans </t>
  </si>
  <si>
    <t xml:space="preserve">4 à &lt; 5 ans </t>
  </si>
  <si>
    <t>5 à &lt; 10 ans</t>
  </si>
  <si>
    <t>10 ans ou +</t>
  </si>
  <si>
    <t>Incohérent</t>
  </si>
  <si>
    <t>34142</t>
  </si>
  <si>
    <t>Lodève</t>
  </si>
  <si>
    <t>34014</t>
  </si>
  <si>
    <t>Assas</t>
  </si>
  <si>
    <t>34247</t>
  </si>
  <si>
    <t>Saint-Clément-de-Rivière</t>
  </si>
  <si>
    <t>34255</t>
  </si>
  <si>
    <t>Saint-Gély-du-Fesc</t>
  </si>
  <si>
    <t>34274</t>
  </si>
  <si>
    <t>Saint-Martin-de-Londres</t>
  </si>
  <si>
    <t>34276</t>
  </si>
  <si>
    <t>Saint-Mathieu-de-Tréviers</t>
  </si>
  <si>
    <t>34309</t>
  </si>
  <si>
    <t>Teyran</t>
  </si>
  <si>
    <t>34320</t>
  </si>
  <si>
    <t>Vailhauquès</t>
  </si>
  <si>
    <t>34343</t>
  </si>
  <si>
    <t>Viols-le-Fort</t>
  </si>
  <si>
    <t>34028</t>
  </si>
  <si>
    <t>Bédarieux</t>
  </si>
  <si>
    <t>34038</t>
  </si>
  <si>
    <t>Le Bousquet-d'Orb</t>
  </si>
  <si>
    <t>34119</t>
  </si>
  <si>
    <t>Hérépian</t>
  </si>
  <si>
    <t>34126</t>
  </si>
  <si>
    <t>Lamalou-les-Bains</t>
  </si>
  <si>
    <t>34260</t>
  </si>
  <si>
    <t>Saint-Gervais-sur-Mare</t>
  </si>
  <si>
    <t>34052</t>
  </si>
  <si>
    <t>Capestang</t>
  </si>
  <si>
    <t>34074</t>
  </si>
  <si>
    <t>Cessenon-sur-Orb</t>
  </si>
  <si>
    <t>34225</t>
  </si>
  <si>
    <t>Puisserguier</t>
  </si>
  <si>
    <t>34245</t>
  </si>
  <si>
    <t>Saint-Chinian</t>
  </si>
  <si>
    <t>34284</t>
  </si>
  <si>
    <t>Saint-Pons-de-Thomières</t>
  </si>
  <si>
    <t>34023</t>
  </si>
  <si>
    <t>Balaruc-les-Bains</t>
  </si>
  <si>
    <t>34024</t>
  </si>
  <si>
    <t>Balaruc-le-Vieux</t>
  </si>
  <si>
    <t>34108</t>
  </si>
  <si>
    <t>Frontignan</t>
  </si>
  <si>
    <t>34113</t>
  </si>
  <si>
    <t>Gigean</t>
  </si>
  <si>
    <t>34143</t>
  </si>
  <si>
    <t>Loupian</t>
  </si>
  <si>
    <t>34150</t>
  </si>
  <si>
    <t>Marseillan</t>
  </si>
  <si>
    <t>34157</t>
  </si>
  <si>
    <t>Mèze</t>
  </si>
  <si>
    <t>34159</t>
  </si>
  <si>
    <t>Mireval</t>
  </si>
  <si>
    <t>34165</t>
  </si>
  <si>
    <t>Montbazin</t>
  </si>
  <si>
    <t>34213</t>
  </si>
  <si>
    <t>Poussan</t>
  </si>
  <si>
    <t>34301</t>
  </si>
  <si>
    <t>Sète</t>
  </si>
  <si>
    <t>34333</t>
  </si>
  <si>
    <t>Vic-la-Gardiole</t>
  </si>
  <si>
    <t>34341</t>
  </si>
  <si>
    <t>Villeveyrac</t>
  </si>
  <si>
    <t>34293</t>
  </si>
  <si>
    <t>La Salvetat-sur-Agout</t>
  </si>
  <si>
    <t>34001</t>
  </si>
  <si>
    <t>Abeilhan</t>
  </si>
  <si>
    <t>34018</t>
  </si>
  <si>
    <t>Autignac</t>
  </si>
  <si>
    <t>34147</t>
  </si>
  <si>
    <t>Magalas</t>
  </si>
  <si>
    <t>34149</t>
  </si>
  <si>
    <t>Margon</t>
  </si>
  <si>
    <t>34178</t>
  </si>
  <si>
    <t>Murviel-lès-Béziers</t>
  </si>
  <si>
    <t>34237</t>
  </si>
  <si>
    <t>Roujan</t>
  </si>
  <si>
    <t>34310</t>
  </si>
  <si>
    <t>Thézan-lès-Béziers</t>
  </si>
  <si>
    <t>34022</t>
  </si>
  <si>
    <t>Baillargues</t>
  </si>
  <si>
    <t>34027</t>
  </si>
  <si>
    <t>Beaulieu</t>
  </si>
  <si>
    <t>34057</t>
  </si>
  <si>
    <t>Castelnau-le-Lez</t>
  </si>
  <si>
    <t>34058</t>
  </si>
  <si>
    <t>Castries</t>
  </si>
  <si>
    <t>34077</t>
  </si>
  <si>
    <t>Clapiers</t>
  </si>
  <si>
    <t>34087</t>
  </si>
  <si>
    <t>Cournonsec</t>
  </si>
  <si>
    <t>34088</t>
  </si>
  <si>
    <t>Cournonterral</t>
  </si>
  <si>
    <t>34090</t>
  </si>
  <si>
    <t>Le Crès</t>
  </si>
  <si>
    <t>34095</t>
  </si>
  <si>
    <t>Fabrègues</t>
  </si>
  <si>
    <t>34116</t>
  </si>
  <si>
    <t>Grabels</t>
  </si>
  <si>
    <t>34120</t>
  </si>
  <si>
    <t>Jacou</t>
  </si>
  <si>
    <t>34123</t>
  </si>
  <si>
    <t>Juvignac</t>
  </si>
  <si>
    <t>34129</t>
  </si>
  <si>
    <t>Lattes</t>
  </si>
  <si>
    <t>34134</t>
  </si>
  <si>
    <t>Lavérune</t>
  </si>
  <si>
    <t>34169</t>
  </si>
  <si>
    <t>Montferrier-sur-Lez</t>
  </si>
  <si>
    <t>34172</t>
  </si>
  <si>
    <t>Montpellier</t>
  </si>
  <si>
    <t>34179</t>
  </si>
  <si>
    <t>Murviel-lès-Montpellier</t>
  </si>
  <si>
    <t>34198</t>
  </si>
  <si>
    <t>Pérols</t>
  </si>
  <si>
    <t>34202</t>
  </si>
  <si>
    <t>Pignan</t>
  </si>
  <si>
    <t>34217</t>
  </si>
  <si>
    <t>Prades-le-Lez</t>
  </si>
  <si>
    <t>34227</t>
  </si>
  <si>
    <t>Restinclières</t>
  </si>
  <si>
    <t>34244</t>
  </si>
  <si>
    <t>Saint-Brès</t>
  </si>
  <si>
    <t>34249</t>
  </si>
  <si>
    <t>Saint-Drézéry</t>
  </si>
  <si>
    <t>34256</t>
  </si>
  <si>
    <t>Saint-Geniès-des-Mourgues</t>
  </si>
  <si>
    <t>34259</t>
  </si>
  <si>
    <t>Saint-Georges-d'Orques</t>
  </si>
  <si>
    <t>34270</t>
  </si>
  <si>
    <t>Saint-Jean-de-Védas</t>
  </si>
  <si>
    <t>34295</t>
  </si>
  <si>
    <t>Saussan</t>
  </si>
  <si>
    <t>34307</t>
  </si>
  <si>
    <t>Sussargues</t>
  </si>
  <si>
    <t>34327</t>
  </si>
  <si>
    <t>Vendargues</t>
  </si>
  <si>
    <t>34337</t>
  </si>
  <si>
    <t>Villeneuve-lès-Maguelone</t>
  </si>
  <si>
    <t>34051</t>
  </si>
  <si>
    <t>Canet</t>
  </si>
  <si>
    <t>34076</t>
  </si>
  <si>
    <t>Ceyras</t>
  </si>
  <si>
    <t>34079</t>
  </si>
  <si>
    <t>Clermont-l'Hérault</t>
  </si>
  <si>
    <t>34180</t>
  </si>
  <si>
    <t>Nébian</t>
  </si>
  <si>
    <t>34194</t>
  </si>
  <si>
    <t>Paulhan</t>
  </si>
  <si>
    <t>34197</t>
  </si>
  <si>
    <t>Péret</t>
  </si>
  <si>
    <t>34050</t>
  </si>
  <si>
    <t>Candillargues</t>
  </si>
  <si>
    <t>34127</t>
  </si>
  <si>
    <t>Lansargues</t>
  </si>
  <si>
    <t>34154</t>
  </si>
  <si>
    <t>Mauguio</t>
  </si>
  <si>
    <t>34176</t>
  </si>
  <si>
    <t>Mudaison</t>
  </si>
  <si>
    <t>34192</t>
  </si>
  <si>
    <t>Palavas-les-Flots</t>
  </si>
  <si>
    <t>34240</t>
  </si>
  <si>
    <t>Saint-Aunès</t>
  </si>
  <si>
    <t>34321</t>
  </si>
  <si>
    <t>Valergues</t>
  </si>
  <si>
    <t>34344</t>
  </si>
  <si>
    <t>La Grande-Motte</t>
  </si>
  <si>
    <t>34069</t>
  </si>
  <si>
    <t>Cazouls-lès-Béziers</t>
  </si>
  <si>
    <t>34081</t>
  </si>
  <si>
    <t>Colombiers</t>
  </si>
  <si>
    <t>34135</t>
  </si>
  <si>
    <t>Lespignan</t>
  </si>
  <si>
    <t>34148</t>
  </si>
  <si>
    <t>Maraussan</t>
  </si>
  <si>
    <t>34155</t>
  </si>
  <si>
    <t>Maureilhan</t>
  </si>
  <si>
    <t>34161</t>
  </si>
  <si>
    <t>Montady</t>
  </si>
  <si>
    <t>34183</t>
  </si>
  <si>
    <t>Nissan-lez-Enserune</t>
  </si>
  <si>
    <t>34329</t>
  </si>
  <si>
    <t>Vendres</t>
  </si>
  <si>
    <t>34145</t>
  </si>
  <si>
    <t>Lunel</t>
  </si>
  <si>
    <t>34146</t>
  </si>
  <si>
    <t>Lunel-Viel</t>
  </si>
  <si>
    <t>34151</t>
  </si>
  <si>
    <t>Marsillargues</t>
  </si>
  <si>
    <t>34246</t>
  </si>
  <si>
    <t>Entre-Vignes</t>
  </si>
  <si>
    <t>34272</t>
  </si>
  <si>
    <t>Saint-Just</t>
  </si>
  <si>
    <t>34294</t>
  </si>
  <si>
    <t>Saturargues</t>
  </si>
  <si>
    <t>34010</t>
  </si>
  <si>
    <t>Aniane</t>
  </si>
  <si>
    <t>34114</t>
  </si>
  <si>
    <t>Gignac</t>
  </si>
  <si>
    <t>34122</t>
  </si>
  <si>
    <t>Jonquières</t>
  </si>
  <si>
    <t>34163</t>
  </si>
  <si>
    <t>Montarnaud</t>
  </si>
  <si>
    <t>34204</t>
  </si>
  <si>
    <t>Plaissan</t>
  </si>
  <si>
    <t>34210</t>
  </si>
  <si>
    <t>Le Pouget</t>
  </si>
  <si>
    <t>34239</t>
  </si>
  <si>
    <t>Saint-André-de-Sangonis</t>
  </si>
  <si>
    <t>34267</t>
  </si>
  <si>
    <t>Saint-Jean-de-Fos</t>
  </si>
  <si>
    <t>34281</t>
  </si>
  <si>
    <t>Saint-Pargoire</t>
  </si>
  <si>
    <t>34111</t>
  </si>
  <si>
    <t>Ganges</t>
  </si>
  <si>
    <t>34009</t>
  </si>
  <si>
    <t>Alignan-du-Vent</t>
  </si>
  <si>
    <t>34025</t>
  </si>
  <si>
    <t>Bassan</t>
  </si>
  <si>
    <t>34032</t>
  </si>
  <si>
    <t>Béziers</t>
  </si>
  <si>
    <t>34037</t>
  </si>
  <si>
    <t>Boujan-sur-Libron</t>
  </si>
  <si>
    <t>34073</t>
  </si>
  <si>
    <t>Cers</t>
  </si>
  <si>
    <t>34094</t>
  </si>
  <si>
    <t>Espondeilhan</t>
  </si>
  <si>
    <t>34140</t>
  </si>
  <si>
    <t>Lignan-sur-Orb</t>
  </si>
  <si>
    <t>34166</t>
  </si>
  <si>
    <t>Montblanc</t>
  </si>
  <si>
    <t>34298</t>
  </si>
  <si>
    <t>Sauvian</t>
  </si>
  <si>
    <t>34299</t>
  </si>
  <si>
    <t>Sérignan</t>
  </si>
  <si>
    <t>34300</t>
  </si>
  <si>
    <t>Servian</t>
  </si>
  <si>
    <t>34324</t>
  </si>
  <si>
    <t>Valras-Plage</t>
  </si>
  <si>
    <t>34325</t>
  </si>
  <si>
    <t>Valros</t>
  </si>
  <si>
    <t>34336</t>
  </si>
  <si>
    <t>Villeneuve-lès-Béziers</t>
  </si>
  <si>
    <t>34002</t>
  </si>
  <si>
    <t>Adissan</t>
  </si>
  <si>
    <t>34003</t>
  </si>
  <si>
    <t>Agde</t>
  </si>
  <si>
    <t>34031</t>
  </si>
  <si>
    <t>Bessan</t>
  </si>
  <si>
    <t>34101</t>
  </si>
  <si>
    <t>Florensac</t>
  </si>
  <si>
    <t>34136</t>
  </si>
  <si>
    <t>Lézignan-la-Cèbe</t>
  </si>
  <si>
    <t>34162</t>
  </si>
  <si>
    <t>Montagnac</t>
  </si>
  <si>
    <t>34182</t>
  </si>
  <si>
    <t>Nézignan-l'Évêque</t>
  </si>
  <si>
    <t>34199</t>
  </si>
  <si>
    <t>Pézenas</t>
  </si>
  <si>
    <t>34203</t>
  </si>
  <si>
    <t>Pinet</t>
  </si>
  <si>
    <t>34207</t>
  </si>
  <si>
    <t>Pomérols</t>
  </si>
  <si>
    <t>34209</t>
  </si>
  <si>
    <t>Portiragnes</t>
  </si>
  <si>
    <t>34289</t>
  </si>
  <si>
    <t>Saint-Thibéry</t>
  </si>
  <si>
    <t>34311</t>
  </si>
  <si>
    <t>Tourbes</t>
  </si>
  <si>
    <t>34332</t>
  </si>
  <si>
    <t>Vias</t>
  </si>
  <si>
    <t>Age moyen</t>
  </si>
  <si>
    <t>- de 20 ans</t>
  </si>
  <si>
    <t xml:space="preserve">20 - 24 ans </t>
  </si>
  <si>
    <t xml:space="preserve">25 - 29 ans </t>
  </si>
  <si>
    <t>30 - 34 ans</t>
  </si>
  <si>
    <t xml:space="preserve">35 - 39 ans </t>
  </si>
  <si>
    <t>40 - 44 ans</t>
  </si>
  <si>
    <t xml:space="preserve">45 - 49 ans </t>
  </si>
  <si>
    <t xml:space="preserve">50 - 54 ans </t>
  </si>
  <si>
    <t xml:space="preserve">55 - 59 ans </t>
  </si>
  <si>
    <t xml:space="preserve">60 - 64 ans </t>
  </si>
  <si>
    <t xml:space="preserve">65 - 69 ans </t>
  </si>
  <si>
    <t xml:space="preserve">70 - 74 ans </t>
  </si>
  <si>
    <t>75 ans et +</t>
  </si>
  <si>
    <t>Non Saisie</t>
  </si>
  <si>
    <t>Sans objet</t>
  </si>
  <si>
    <t>Française</t>
  </si>
  <si>
    <t>Hors Union Européenne</t>
  </si>
  <si>
    <t>Union Européenne</t>
  </si>
  <si>
    <t>Non Renseigné</t>
  </si>
  <si>
    <t>Taille moyenne</t>
  </si>
  <si>
    <t>1 pers</t>
  </si>
  <si>
    <t>2 pers</t>
  </si>
  <si>
    <t>3 pers</t>
  </si>
  <si>
    <t>4 pers</t>
  </si>
  <si>
    <t>5 pers</t>
  </si>
  <si>
    <t>6 pers</t>
  </si>
  <si>
    <t>7 pers</t>
  </si>
  <si>
    <t>&gt;= 8 pers</t>
  </si>
  <si>
    <t>2 codem ou +</t>
  </si>
  <si>
    <t>2 codem ou + et 1 pàc</t>
  </si>
  <si>
    <t>2 codem ou + et 2 pàc</t>
  </si>
  <si>
    <t>2 codem ou + et 3 pàc</t>
  </si>
  <si>
    <t>2 codem ou + et 4 pàc</t>
  </si>
  <si>
    <t>2 codem ou + et 5 pàc</t>
  </si>
  <si>
    <t>2 codem ou + et 6 pàc ou +</t>
  </si>
  <si>
    <t>Isolé</t>
  </si>
  <si>
    <t>Isolé 1 pàc</t>
  </si>
  <si>
    <t>Isolé 2 pàc</t>
  </si>
  <si>
    <t>Isolé 3 pàc</t>
  </si>
  <si>
    <t>Isolé 4 pàc</t>
  </si>
  <si>
    <t>Isolé 5 pàc</t>
  </si>
  <si>
    <t>Isolé 6 pàc ou +</t>
  </si>
  <si>
    <t>Non saisie</t>
  </si>
  <si>
    <t>Agent de l'État</t>
  </si>
  <si>
    <t>Agents publics</t>
  </si>
  <si>
    <t>Apprenti</t>
  </si>
  <si>
    <t>Artisan, profession libérale</t>
  </si>
  <si>
    <t>Assistant familial ou maternel</t>
  </si>
  <si>
    <t>Autre</t>
  </si>
  <si>
    <t>Autres situations</t>
  </si>
  <si>
    <t>CDD, stage, intérim</t>
  </si>
  <si>
    <t>CDI</t>
  </si>
  <si>
    <t>CDI (ou fonctionnaire)</t>
  </si>
  <si>
    <t>Chômage</t>
  </si>
  <si>
    <t>Étudiant</t>
  </si>
  <si>
    <t>Étudiant ou apprenti</t>
  </si>
  <si>
    <t>Retraité</t>
  </si>
  <si>
    <t>Salarié du privé</t>
  </si>
  <si>
    <t>Célibataire</t>
  </si>
  <si>
    <t>Concubin (e)</t>
  </si>
  <si>
    <t>Divorcé (e)</t>
  </si>
  <si>
    <t>Marié (e)</t>
  </si>
  <si>
    <t>Pacsé (e)</t>
  </si>
  <si>
    <t>Séparé (e)</t>
  </si>
  <si>
    <t>Veuf (ve)</t>
  </si>
  <si>
    <t>Revenu moyen</t>
  </si>
  <si>
    <t>0€</t>
  </si>
  <si>
    <t>1 - 499€</t>
  </si>
  <si>
    <t>500 - 999€</t>
  </si>
  <si>
    <t>1 000 - 1 499€</t>
  </si>
  <si>
    <t>1 500 - 1 999€</t>
  </si>
  <si>
    <t>2 000 - 2 499€</t>
  </si>
  <si>
    <t>2 500 - 2 999€</t>
  </si>
  <si>
    <t>3 000 - 3 499€</t>
  </si>
  <si>
    <t>3 500 - 3 999€</t>
  </si>
  <si>
    <t>4 000 - 4 499€</t>
  </si>
  <si>
    <t>4 500 - 4 999€</t>
  </si>
  <si>
    <t>&gt;= 5 000€</t>
  </si>
  <si>
    <t>Négatives</t>
  </si>
  <si>
    <t>=&lt; PLAI</t>
  </si>
  <si>
    <t>&gt; PLAI et =&lt; PLUS</t>
  </si>
  <si>
    <t>&gt; PLUS et =&lt;PLS</t>
  </si>
  <si>
    <t>&gt; PLS</t>
  </si>
  <si>
    <t>Camping</t>
  </si>
  <si>
    <t>Centre enfance famille</t>
  </si>
  <si>
    <t>Chez parents/enfants</t>
  </si>
  <si>
    <t>Chez particulier</t>
  </si>
  <si>
    <t>Coordination thérapeutique</t>
  </si>
  <si>
    <t>Habitat mobile</t>
  </si>
  <si>
    <t>Hôtel</t>
  </si>
  <si>
    <t>Locataire HLM</t>
  </si>
  <si>
    <t>Locataire parc privé</t>
  </si>
  <si>
    <t>Logé gratuit.</t>
  </si>
  <si>
    <t>Logement fonction</t>
  </si>
  <si>
    <t>Logement temporaire</t>
  </si>
  <si>
    <t>Propriétaire occupant</t>
  </si>
  <si>
    <t>Résidence étudiant</t>
  </si>
  <si>
    <t>RHVS</t>
  </si>
  <si>
    <t>RS, foyer</t>
  </si>
  <si>
    <t>Sans abri</t>
  </si>
  <si>
    <t>Squat</t>
  </si>
  <si>
    <t>Structure d'hébergement</t>
  </si>
  <si>
    <t>Assistante maternelle</t>
  </si>
  <si>
    <t>Autre motif</t>
  </si>
  <si>
    <t>Décohabitation</t>
  </si>
  <si>
    <t>Démolition</t>
  </si>
  <si>
    <t>Divorce, séparation</t>
  </si>
  <si>
    <t>En procédure d'expulsion</t>
  </si>
  <si>
    <t>Futur couple</t>
  </si>
  <si>
    <t>Inadapté handicap</t>
  </si>
  <si>
    <t>Logement éloigné famille</t>
  </si>
  <si>
    <t>Logement éloigné services</t>
  </si>
  <si>
    <t>Logement éloigné travail</t>
  </si>
  <si>
    <t>Logement indigne</t>
  </si>
  <si>
    <t>Logement non décent</t>
  </si>
  <si>
    <t>Logement repris</t>
  </si>
  <si>
    <t>Logement trop cher</t>
  </si>
  <si>
    <t>Logement trop grand</t>
  </si>
  <si>
    <t>Logement trop petit</t>
  </si>
  <si>
    <t>Mobilité professionnelle</t>
  </si>
  <si>
    <t>Pb. environnement/voisinage</t>
  </si>
  <si>
    <t>Procédure d'expulsion</t>
  </si>
  <si>
    <t>Propriétaire en difficulté</t>
  </si>
  <si>
    <t>Raisons de santé</t>
  </si>
  <si>
    <t>Regroupement familial</t>
  </si>
  <si>
    <t>Renouvellement urbain</t>
  </si>
  <si>
    <t>Sans logement propre</t>
  </si>
  <si>
    <t>Violences familiales</t>
  </si>
  <si>
    <t>Zone A</t>
  </si>
  <si>
    <t>Zone A bis</t>
  </si>
  <si>
    <t>Zone B1</t>
  </si>
  <si>
    <t>Zone B2</t>
  </si>
  <si>
    <t>Zone C</t>
  </si>
  <si>
    <t>Zone I</t>
  </si>
  <si>
    <t>Zone I bis</t>
  </si>
  <si>
    <t>Zone II</t>
  </si>
  <si>
    <t>Zone III</t>
  </si>
  <si>
    <t>Revenu UC moyen</t>
  </si>
  <si>
    <t>Travail</t>
  </si>
  <si>
    <t>Prime d'activité</t>
  </si>
  <si>
    <t>RSA</t>
  </si>
  <si>
    <t>Chomage</t>
  </si>
  <si>
    <t>Alloc Familiales</t>
  </si>
  <si>
    <t>Retraite</t>
  </si>
  <si>
    <t>Autres</t>
  </si>
  <si>
    <t>Sans Objet</t>
  </si>
  <si>
    <t>Ch/T1</t>
  </si>
  <si>
    <t>T2</t>
  </si>
  <si>
    <t>T3</t>
  </si>
  <si>
    <t>T4</t>
  </si>
  <si>
    <t>T5</t>
  </si>
  <si>
    <t>T6 ou plus</t>
  </si>
  <si>
    <t>Incohérent/NR</t>
  </si>
  <si>
    <t>Demande HLM adressée au territoire au 31 décembre 2020</t>
  </si>
  <si>
    <t>Profil des demandeurs</t>
  </si>
  <si>
    <t>Profil des demandeurs (suite)</t>
  </si>
  <si>
    <t>motif de la demande</t>
  </si>
  <si>
    <t>situation familiale</t>
  </si>
  <si>
    <t>situation professionnelle</t>
  </si>
  <si>
    <t>composition familiale</t>
  </si>
  <si>
    <t>personne(s) à charge</t>
  </si>
  <si>
    <t>Artisan, prof lib</t>
  </si>
  <si>
    <t>aucune</t>
  </si>
  <si>
    <t>6 ou +</t>
  </si>
  <si>
    <t>total</t>
  </si>
  <si>
    <t>couple</t>
  </si>
  <si>
    <t>CDD, stage</t>
  </si>
  <si>
    <t>isolé</t>
  </si>
  <si>
    <t>CDI (ou fctnaire)</t>
  </si>
  <si>
    <t>Non disponible</t>
  </si>
  <si>
    <t>Handicap</t>
  </si>
  <si>
    <t>Logement non habitable</t>
  </si>
  <si>
    <t>revenus du demandeur</t>
  </si>
  <si>
    <t>revenus par équiv adulte</t>
  </si>
  <si>
    <t>Pb envmnt/voisinage</t>
  </si>
  <si>
    <t>logement actuel</t>
  </si>
  <si>
    <t>logement demandé</t>
  </si>
  <si>
    <t>Camping, caravaning</t>
  </si>
  <si>
    <t>Chambre / T1</t>
  </si>
  <si>
    <t>Rapprochement famille</t>
  </si>
  <si>
    <t>Rapprochement services</t>
  </si>
  <si>
    <t>Rapprochement travail</t>
  </si>
  <si>
    <t>Loc HLM</t>
  </si>
  <si>
    <t>Loc parc privé</t>
  </si>
  <si>
    <t>Logé gratuit</t>
  </si>
  <si>
    <t>5 000€ ou +</t>
  </si>
  <si>
    <t>Type de revenus</t>
  </si>
  <si>
    <t>Prime d'actvté</t>
  </si>
  <si>
    <t>revenu moyen</t>
  </si>
  <si>
    <t>ancienneté de la demande</t>
  </si>
  <si>
    <t>Alloc Fam</t>
  </si>
  <si>
    <t>taille du ménage</t>
  </si>
  <si>
    <t>âge du demandeur</t>
  </si>
  <si>
    <t>Sous-loc ou hébergé temp</t>
  </si>
  <si>
    <t>inf à 1 an</t>
  </si>
  <si>
    <t>inf 20 ans</t>
  </si>
  <si>
    <t>occupant sans titre</t>
  </si>
  <si>
    <t>2 à &lt; 3 ans</t>
  </si>
  <si>
    <t>20 - 24 ans</t>
  </si>
  <si>
    <t>3 à &lt; 4 ans</t>
  </si>
  <si>
    <t>25 - 29 ans</t>
  </si>
  <si>
    <t>4 à &lt; 5 ans</t>
  </si>
  <si>
    <t>35 - 39 ans</t>
  </si>
  <si>
    <t>45 - 49 ans</t>
  </si>
  <si>
    <t>plafonds de revenus</t>
  </si>
  <si>
    <t xml:space="preserve">ancienneté moyenne : </t>
  </si>
  <si>
    <t>8 pers ou +</t>
  </si>
  <si>
    <t>50 - 54 ans</t>
  </si>
  <si>
    <t>55 - 59 ans</t>
  </si>
  <si>
    <t>PLAI</t>
  </si>
  <si>
    <t>taille moyenne</t>
  </si>
  <si>
    <t>60 - 64 ans</t>
  </si>
  <si>
    <t>PLUS</t>
  </si>
  <si>
    <t>65 - 69 ans</t>
  </si>
  <si>
    <t>PLS</t>
  </si>
  <si>
    <t>70 - 74 ans</t>
  </si>
  <si>
    <t>Supérieur PLS</t>
  </si>
  <si>
    <t>âge moyen</t>
  </si>
  <si>
    <t>revenus mensuels du ménage</t>
  </si>
  <si>
    <t>logement antérieur</t>
  </si>
  <si>
    <t>Raison professionnelle</t>
  </si>
  <si>
    <t>Couple</t>
  </si>
  <si>
    <t>inf à 500€</t>
  </si>
  <si>
    <t>Camping, squat, ss abri/titre</t>
  </si>
  <si>
    <t>Raison familiale</t>
  </si>
  <si>
    <t>Isolé(e)</t>
  </si>
  <si>
    <t>Résidence, hébergement</t>
  </si>
  <si>
    <t>Raison de santé</t>
  </si>
  <si>
    <t>Entraide</t>
  </si>
  <si>
    <t>Sortie obligatoire</t>
  </si>
  <si>
    <t>Logement inadapté</t>
  </si>
  <si>
    <t>2 000€ ou +</t>
  </si>
  <si>
    <t>Situation du logement</t>
  </si>
  <si>
    <t>Log.fonc. ou PO</t>
  </si>
  <si>
    <t>sans logement propre</t>
  </si>
  <si>
    <t>Nombre de personnes à charge</t>
  </si>
  <si>
    <t>5 ou plus</t>
  </si>
  <si>
    <t>20 - 29 ans</t>
  </si>
  <si>
    <t>30 - 39 ans</t>
  </si>
  <si>
    <t>2 ans ou +</t>
  </si>
  <si>
    <t>40 - 49 ans</t>
  </si>
  <si>
    <t>50 - 59 ans</t>
  </si>
  <si>
    <t xml:space="preserve">ancienneté moyenne </t>
  </si>
  <si>
    <t>60 - 69 ans</t>
  </si>
  <si>
    <t>70 ans ou +</t>
  </si>
  <si>
    <t>5 pers ou plus</t>
  </si>
  <si>
    <t>logement attibué</t>
  </si>
  <si>
    <t>T1</t>
  </si>
  <si>
    <t>T5 ou plus</t>
  </si>
  <si>
    <t>Profil des demandeurs HLM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</si>
</sst>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€&quot;;[Red]\-#,##0\ &quot;€&quot;"/>
    <numFmt numFmtId="164" formatCode="#,##0.0;\-#,##0.0"/>
    <numFmt numFmtId="165" formatCode="0.0%"/>
    <numFmt numFmtId="166" formatCode="#,##0\ &quot;€&quot;"/>
    <numFmt numFmtId="167" formatCode="0.0&quot; mois&quot;"/>
    <numFmt numFmtId="168" formatCode="0.0&quot; personnes&quot;"/>
    <numFmt numFmtId="169" formatCode="0.0&quot; ans&quot;"/>
    <numFmt numFmtId="170" formatCode="0&quot; mois&quot;"/>
    <numFmt numFmtId="171" formatCode="0&quot; ans&quot;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63"/>
      <name val="Arial"/>
    </font>
    <font>
      <b/>
      <sz val="9"/>
      <color indexed="8"/>
      <name val="Arial"/>
    </font>
    <font>
      <sz val="9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2" fillId="2" borderId="0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9" xfId="0" applyFill="1" applyBorder="1"/>
    <xf numFmtId="0" fontId="0" fillId="5" borderId="0" xfId="0" applyFill="1" applyBorder="1"/>
    <xf numFmtId="0" fontId="0" fillId="5" borderId="10" xfId="0" applyFill="1" applyBorder="1"/>
    <xf numFmtId="0" fontId="9" fillId="5" borderId="9" xfId="0" applyFont="1" applyFill="1" applyBorder="1"/>
    <xf numFmtId="165" fontId="10" fillId="5" borderId="12" xfId="0" applyNumberFormat="1" applyFont="1" applyFill="1" applyBorder="1"/>
    <xf numFmtId="3" fontId="9" fillId="5" borderId="11" xfId="0" applyNumberFormat="1" applyFont="1" applyFill="1" applyBorder="1"/>
    <xf numFmtId="0" fontId="9" fillId="5" borderId="10" xfId="0" applyFont="1" applyFill="1" applyBorder="1" applyAlignment="1">
      <alignment horizontal="center"/>
    </xf>
    <xf numFmtId="3" fontId="9" fillId="5" borderId="0" xfId="0" applyNumberFormat="1" applyFont="1" applyFill="1" applyBorder="1"/>
    <xf numFmtId="0" fontId="10" fillId="5" borderId="10" xfId="0" applyFont="1" applyFill="1" applyBorder="1"/>
    <xf numFmtId="0" fontId="11" fillId="5" borderId="13" xfId="0" applyFont="1" applyFill="1" applyBorder="1"/>
    <xf numFmtId="3" fontId="11" fillId="5" borderId="14" xfId="0" applyNumberFormat="1" applyFont="1" applyFill="1" applyBorder="1"/>
    <xf numFmtId="165" fontId="12" fillId="5" borderId="15" xfId="0" applyNumberFormat="1" applyFont="1" applyFill="1" applyBorder="1"/>
    <xf numFmtId="0" fontId="9" fillId="5" borderId="13" xfId="0" applyFont="1" applyFill="1" applyBorder="1"/>
    <xf numFmtId="165" fontId="12" fillId="5" borderId="15" xfId="0" applyNumberFormat="1" applyFont="1" applyFill="1" applyBorder="1" applyAlignment="1">
      <alignment horizontal="center"/>
    </xf>
    <xf numFmtId="0" fontId="13" fillId="5" borderId="9" xfId="0" applyFont="1" applyFill="1" applyBorder="1"/>
    <xf numFmtId="165" fontId="0" fillId="5" borderId="0" xfId="0" applyNumberFormat="1" applyFill="1"/>
    <xf numFmtId="0" fontId="14" fillId="5" borderId="9" xfId="0" applyFont="1" applyFill="1" applyBorder="1"/>
    <xf numFmtId="166" fontId="14" fillId="5" borderId="0" xfId="0" applyNumberFormat="1" applyFont="1" applyFill="1" applyBorder="1"/>
    <xf numFmtId="3" fontId="0" fillId="0" borderId="0" xfId="0" applyNumberFormat="1"/>
    <xf numFmtId="165" fontId="10" fillId="5" borderId="12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/>
    <xf numFmtId="165" fontId="10" fillId="5" borderId="10" xfId="0" applyNumberFormat="1" applyFont="1" applyFill="1" applyBorder="1" applyAlignment="1">
      <alignment horizontal="center"/>
    </xf>
    <xf numFmtId="165" fontId="16" fillId="0" borderId="10" xfId="0" applyNumberFormat="1" applyFont="1" applyBorder="1"/>
    <xf numFmtId="3" fontId="0" fillId="5" borderId="0" xfId="0" applyNumberFormat="1" applyFill="1" applyBorder="1"/>
    <xf numFmtId="0" fontId="0" fillId="5" borderId="13" xfId="0" applyFill="1" applyBorder="1"/>
    <xf numFmtId="3" fontId="6" fillId="5" borderId="14" xfId="0" applyNumberFormat="1" applyFont="1" applyFill="1" applyBorder="1"/>
    <xf numFmtId="165" fontId="17" fillId="5" borderId="15" xfId="0" applyNumberFormat="1" applyFont="1" applyFill="1" applyBorder="1"/>
    <xf numFmtId="0" fontId="19" fillId="5" borderId="0" xfId="0" applyFont="1" applyFill="1"/>
    <xf numFmtId="0" fontId="19" fillId="0" borderId="0" xfId="0" applyFont="1" applyFill="1"/>
    <xf numFmtId="165" fontId="10" fillId="5" borderId="18" xfId="0" applyNumberFormat="1" applyFont="1" applyFill="1" applyBorder="1" applyAlignment="1">
      <alignment horizontal="center"/>
    </xf>
    <xf numFmtId="165" fontId="10" fillId="5" borderId="18" xfId="0" applyNumberFormat="1" applyFont="1" applyFill="1" applyBorder="1"/>
    <xf numFmtId="0" fontId="10" fillId="5" borderId="10" xfId="0" applyFont="1" applyFill="1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9" fillId="5" borderId="9" xfId="0" applyFont="1" applyFill="1" applyBorder="1" applyAlignment="1">
      <alignment horizontal="left"/>
    </xf>
    <xf numFmtId="3" fontId="0" fillId="0" borderId="11" xfId="0" applyNumberFormat="1" applyBorder="1"/>
    <xf numFmtId="165" fontId="16" fillId="0" borderId="12" xfId="0" applyNumberFormat="1" applyFont="1" applyBorder="1" applyAlignment="1">
      <alignment horizontal="center"/>
    </xf>
    <xf numFmtId="3" fontId="0" fillId="0" borderId="19" xfId="0" applyNumberFormat="1" applyBorder="1"/>
    <xf numFmtId="0" fontId="0" fillId="0" borderId="0" xfId="0" applyFill="1" applyBorder="1" applyAlignment="1"/>
    <xf numFmtId="3" fontId="0" fillId="0" borderId="0" xfId="0" applyNumberFormat="1" applyFill="1" applyBorder="1" applyAlignment="1"/>
    <xf numFmtId="0" fontId="0" fillId="0" borderId="9" xfId="0" applyBorder="1"/>
    <xf numFmtId="165" fontId="10" fillId="5" borderId="12" xfId="1" applyNumberFormat="1" applyFont="1" applyFill="1" applyBorder="1" applyAlignment="1">
      <alignment horizontal="center"/>
    </xf>
    <xf numFmtId="3" fontId="9" fillId="5" borderId="11" xfId="0" applyNumberFormat="1" applyFont="1" applyFill="1" applyBorder="1" applyAlignment="1"/>
    <xf numFmtId="0" fontId="16" fillId="5" borderId="10" xfId="0" applyFont="1" applyFill="1" applyBorder="1" applyAlignment="1">
      <alignment horizontal="center"/>
    </xf>
    <xf numFmtId="165" fontId="17" fillId="5" borderId="15" xfId="0" applyNumberFormat="1" applyFont="1" applyFill="1" applyBorder="1" applyAlignment="1">
      <alignment horizontal="center"/>
    </xf>
    <xf numFmtId="165" fontId="16" fillId="5" borderId="10" xfId="0" applyNumberFormat="1" applyFont="1" applyFill="1" applyBorder="1" applyAlignment="1">
      <alignment horizontal="center"/>
    </xf>
    <xf numFmtId="0" fontId="9" fillId="0" borderId="9" xfId="0" applyFont="1" applyBorder="1"/>
    <xf numFmtId="170" fontId="14" fillId="5" borderId="0" xfId="0" applyNumberFormat="1" applyFont="1" applyFill="1" applyBorder="1"/>
    <xf numFmtId="0" fontId="9" fillId="5" borderId="0" xfId="0" applyFont="1" applyFill="1" applyBorder="1"/>
    <xf numFmtId="3" fontId="11" fillId="5" borderId="14" xfId="0" applyNumberFormat="1" applyFont="1" applyFill="1" applyBorder="1" applyAlignment="1"/>
    <xf numFmtId="165" fontId="10" fillId="5" borderId="10" xfId="1" applyNumberFormat="1" applyFont="1" applyFill="1" applyBorder="1" applyAlignment="1">
      <alignment horizontal="center"/>
    </xf>
    <xf numFmtId="171" fontId="14" fillId="5" borderId="0" xfId="0" applyNumberFormat="1" applyFont="1" applyFill="1" applyBorder="1"/>
    <xf numFmtId="165" fontId="12" fillId="5" borderId="15" xfId="1" applyNumberFormat="1" applyFont="1" applyFill="1" applyBorder="1" applyAlignment="1">
      <alignment horizontal="center"/>
    </xf>
    <xf numFmtId="3" fontId="0" fillId="0" borderId="0" xfId="0" applyNumberFormat="1" applyBorder="1"/>
    <xf numFmtId="168" fontId="14" fillId="5" borderId="0" xfId="0" applyNumberFormat="1" applyFont="1" applyFill="1" applyBorder="1"/>
    <xf numFmtId="0" fontId="6" fillId="5" borderId="0" xfId="0" applyFont="1" applyFill="1" applyBorder="1"/>
    <xf numFmtId="165" fontId="17" fillId="5" borderId="0" xfId="0" applyNumberFormat="1" applyFont="1" applyFill="1" applyBorder="1" applyAlignment="1">
      <alignment horizontal="center"/>
    </xf>
    <xf numFmtId="0" fontId="6" fillId="0" borderId="0" xfId="0" applyFont="1" applyBorder="1"/>
    <xf numFmtId="165" fontId="17" fillId="0" borderId="0" xfId="0" applyNumberFormat="1" applyFont="1" applyBorder="1" applyAlignment="1">
      <alignment horizontal="center"/>
    </xf>
    <xf numFmtId="3" fontId="11" fillId="5" borderId="0" xfId="0" applyNumberFormat="1" applyFont="1" applyFill="1" applyBorder="1"/>
    <xf numFmtId="165" fontId="12" fillId="5" borderId="0" xfId="0" applyNumberFormat="1" applyFont="1" applyFill="1" applyBorder="1" applyAlignment="1">
      <alignment horizontal="center"/>
    </xf>
    <xf numFmtId="0" fontId="13" fillId="5" borderId="9" xfId="0" applyFont="1" applyFill="1" applyBorder="1" applyProtection="1"/>
    <xf numFmtId="3" fontId="9" fillId="5" borderId="11" xfId="0" applyNumberFormat="1" applyFont="1" applyFill="1" applyBorder="1" applyProtection="1"/>
    <xf numFmtId="165" fontId="10" fillId="5" borderId="12" xfId="0" applyNumberFormat="1" applyFont="1" applyFill="1" applyBorder="1" applyProtection="1"/>
    <xf numFmtId="0" fontId="9" fillId="5" borderId="9" xfId="0" applyFont="1" applyFill="1" applyBorder="1" applyProtection="1"/>
    <xf numFmtId="3" fontId="9" fillId="5" borderId="0" xfId="0" applyNumberFormat="1" applyFont="1" applyFill="1" applyBorder="1" applyProtection="1"/>
    <xf numFmtId="0" fontId="10" fillId="5" borderId="10" xfId="0" applyFont="1" applyFill="1" applyBorder="1" applyProtection="1"/>
    <xf numFmtId="0" fontId="9" fillId="5" borderId="13" xfId="0" applyFont="1" applyFill="1" applyBorder="1" applyProtection="1"/>
    <xf numFmtId="3" fontId="11" fillId="5" borderId="14" xfId="0" applyNumberFormat="1" applyFont="1" applyFill="1" applyBorder="1" applyProtection="1"/>
    <xf numFmtId="165" fontId="12" fillId="5" borderId="15" xfId="0" applyNumberFormat="1" applyFont="1" applyFill="1" applyBorder="1" applyProtection="1"/>
    <xf numFmtId="0" fontId="0" fillId="0" borderId="0" xfId="0" applyProtection="1">
      <protection locked="0"/>
    </xf>
    <xf numFmtId="0" fontId="5" fillId="0" borderId="0" xfId="0" applyFont="1" applyProtection="1"/>
    <xf numFmtId="0" fontId="0" fillId="0" borderId="0" xfId="0" applyProtection="1"/>
    <xf numFmtId="0" fontId="0" fillId="5" borderId="0" xfId="0" applyFill="1" applyProtection="1"/>
    <xf numFmtId="0" fontId="0" fillId="5" borderId="9" xfId="0" applyFill="1" applyBorder="1" applyProtection="1"/>
    <xf numFmtId="0" fontId="0" fillId="5" borderId="0" xfId="0" applyFill="1" applyBorder="1" applyProtection="1"/>
    <xf numFmtId="0" fontId="0" fillId="5" borderId="10" xfId="0" applyFill="1" applyBorder="1" applyProtection="1"/>
    <xf numFmtId="0" fontId="0" fillId="5" borderId="9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3" fontId="9" fillId="0" borderId="11" xfId="0" applyNumberFormat="1" applyFont="1" applyFill="1" applyBorder="1" applyProtection="1"/>
    <xf numFmtId="0" fontId="9" fillId="5" borderId="10" xfId="0" applyFont="1" applyFill="1" applyBorder="1" applyProtection="1"/>
    <xf numFmtId="0" fontId="9" fillId="5" borderId="0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3" fontId="9" fillId="5" borderId="12" xfId="0" applyNumberFormat="1" applyFont="1" applyFill="1" applyBorder="1" applyAlignment="1" applyProtection="1">
      <alignment horizontal="center"/>
    </xf>
    <xf numFmtId="3" fontId="9" fillId="5" borderId="11" xfId="0" applyNumberFormat="1" applyFont="1" applyFill="1" applyBorder="1" applyAlignment="1" applyProtection="1">
      <alignment horizontal="center"/>
    </xf>
    <xf numFmtId="3" fontId="9" fillId="5" borderId="10" xfId="0" applyNumberFormat="1" applyFont="1" applyFill="1" applyBorder="1" applyProtection="1"/>
    <xf numFmtId="3" fontId="11" fillId="5" borderId="0" xfId="0" applyNumberFormat="1" applyFont="1" applyFill="1" applyBorder="1" applyAlignment="1" applyProtection="1">
      <alignment horizontal="center"/>
    </xf>
    <xf numFmtId="3" fontId="11" fillId="5" borderId="10" xfId="0" applyNumberFormat="1" applyFont="1" applyFill="1" applyBorder="1" applyAlignment="1" applyProtection="1">
      <alignment horizontal="center"/>
    </xf>
    <xf numFmtId="3" fontId="9" fillId="5" borderId="0" xfId="0" applyNumberFormat="1" applyFont="1" applyFill="1" applyBorder="1" applyAlignment="1" applyProtection="1">
      <alignment horizontal="center"/>
    </xf>
    <xf numFmtId="3" fontId="9" fillId="5" borderId="10" xfId="0" applyNumberFormat="1" applyFont="1" applyFill="1" applyBorder="1" applyAlignment="1" applyProtection="1">
      <alignment horizontal="center"/>
    </xf>
    <xf numFmtId="0" fontId="11" fillId="5" borderId="13" xfId="0" applyFont="1" applyFill="1" applyBorder="1" applyProtection="1"/>
    <xf numFmtId="165" fontId="10" fillId="5" borderId="11" xfId="0" applyNumberFormat="1" applyFont="1" applyFill="1" applyBorder="1" applyAlignment="1" applyProtection="1">
      <alignment horizontal="center"/>
    </xf>
    <xf numFmtId="165" fontId="10" fillId="5" borderId="16" xfId="0" applyNumberFormat="1" applyFont="1" applyFill="1" applyBorder="1" applyAlignment="1" applyProtection="1">
      <alignment horizontal="center"/>
    </xf>
    <xf numFmtId="3" fontId="0" fillId="5" borderId="0" xfId="0" applyNumberFormat="1" applyFill="1" applyProtection="1"/>
    <xf numFmtId="3" fontId="11" fillId="0" borderId="14" xfId="0" applyNumberFormat="1" applyFont="1" applyFill="1" applyBorder="1" applyProtection="1"/>
    <xf numFmtId="0" fontId="10" fillId="5" borderId="0" xfId="0" applyFont="1" applyFill="1" applyBorder="1" applyProtection="1"/>
    <xf numFmtId="165" fontId="12" fillId="5" borderId="14" xfId="0" applyNumberFormat="1" applyFont="1" applyFill="1" applyBorder="1" applyAlignment="1" applyProtection="1">
      <alignment horizontal="center"/>
    </xf>
    <xf numFmtId="165" fontId="12" fillId="5" borderId="15" xfId="0" applyNumberFormat="1" applyFont="1" applyFill="1" applyBorder="1" applyAlignment="1" applyProtection="1">
      <alignment horizontal="center"/>
    </xf>
    <xf numFmtId="6" fontId="9" fillId="5" borderId="9" xfId="0" applyNumberFormat="1" applyFont="1" applyFill="1" applyBorder="1" applyAlignment="1" applyProtection="1">
      <alignment horizontal="left"/>
    </xf>
    <xf numFmtId="3" fontId="20" fillId="5" borderId="11" xfId="0" applyNumberFormat="1" applyFont="1" applyFill="1" applyBorder="1" applyProtection="1"/>
    <xf numFmtId="0" fontId="10" fillId="5" borderId="17" xfId="0" applyFont="1" applyFill="1" applyBorder="1" applyProtection="1"/>
    <xf numFmtId="165" fontId="10" fillId="5" borderId="10" xfId="0" applyNumberFormat="1" applyFont="1" applyFill="1" applyBorder="1" applyProtection="1"/>
    <xf numFmtId="165" fontId="0" fillId="5" borderId="0" xfId="0" applyNumberFormat="1" applyFill="1" applyProtection="1"/>
    <xf numFmtId="0" fontId="14" fillId="5" borderId="9" xfId="0" applyFont="1" applyFill="1" applyBorder="1" applyProtection="1"/>
    <xf numFmtId="166" fontId="14" fillId="5" borderId="0" xfId="0" applyNumberFormat="1" applyFont="1" applyFill="1" applyBorder="1" applyProtection="1"/>
    <xf numFmtId="3" fontId="0" fillId="0" borderId="0" xfId="0" applyNumberFormat="1" applyProtection="1"/>
    <xf numFmtId="0" fontId="15" fillId="5" borderId="9" xfId="0" applyFont="1" applyFill="1" applyBorder="1" applyProtection="1"/>
    <xf numFmtId="165" fontId="10" fillId="5" borderId="12" xfId="0" applyNumberFormat="1" applyFont="1" applyFill="1" applyBorder="1" applyAlignment="1" applyProtection="1">
      <alignment horizontal="center"/>
    </xf>
    <xf numFmtId="3" fontId="9" fillId="5" borderId="0" xfId="0" applyNumberFormat="1" applyFont="1" applyFill="1" applyBorder="1" applyAlignment="1" applyProtection="1"/>
    <xf numFmtId="165" fontId="10" fillId="5" borderId="10" xfId="0" applyNumberFormat="1" applyFont="1" applyFill="1" applyBorder="1" applyAlignment="1" applyProtection="1">
      <alignment horizontal="center"/>
    </xf>
    <xf numFmtId="0" fontId="14" fillId="5" borderId="9" xfId="0" applyFont="1" applyFill="1" applyBorder="1" applyAlignment="1" applyProtection="1">
      <alignment horizontal="right"/>
    </xf>
    <xf numFmtId="165" fontId="16" fillId="0" borderId="10" xfId="0" applyNumberFormat="1" applyFont="1" applyBorder="1" applyProtection="1"/>
    <xf numFmtId="165" fontId="16" fillId="5" borderId="10" xfId="0" applyNumberFormat="1" applyFont="1" applyFill="1" applyBorder="1" applyProtection="1"/>
    <xf numFmtId="3" fontId="0" fillId="5" borderId="0" xfId="0" applyNumberFormat="1" applyFill="1" applyBorder="1" applyProtection="1"/>
    <xf numFmtId="0" fontId="0" fillId="5" borderId="13" xfId="0" applyFill="1" applyBorder="1" applyProtection="1"/>
    <xf numFmtId="3" fontId="6" fillId="5" borderId="14" xfId="0" applyNumberFormat="1" applyFont="1" applyFill="1" applyBorder="1" applyProtection="1"/>
    <xf numFmtId="165" fontId="17" fillId="5" borderId="15" xfId="0" applyNumberFormat="1" applyFont="1" applyFill="1" applyBorder="1" applyProtection="1"/>
    <xf numFmtId="0" fontId="8" fillId="6" borderId="6" xfId="0" applyFont="1" applyFill="1" applyBorder="1" applyAlignment="1" applyProtection="1">
      <alignment horizontal="center"/>
    </xf>
    <xf numFmtId="0" fontId="8" fillId="6" borderId="7" xfId="0" applyFont="1" applyFill="1" applyBorder="1" applyAlignment="1" applyProtection="1">
      <alignment horizontal="center"/>
    </xf>
    <xf numFmtId="0" fontId="8" fillId="6" borderId="8" xfId="0" applyFont="1" applyFill="1" applyBorder="1" applyAlignment="1" applyProtection="1">
      <alignment horizontal="center"/>
    </xf>
    <xf numFmtId="0" fontId="6" fillId="3" borderId="0" xfId="0" applyFont="1" applyFill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center"/>
    </xf>
    <xf numFmtId="0" fontId="8" fillId="5" borderId="0" xfId="0" applyFont="1" applyFill="1" applyAlignment="1" applyProtection="1">
      <alignment horizontal="center"/>
    </xf>
    <xf numFmtId="0" fontId="9" fillId="5" borderId="0" xfId="0" applyFont="1" applyFill="1" applyBorder="1" applyAlignment="1" applyProtection="1">
      <alignment horizontal="center"/>
    </xf>
    <xf numFmtId="166" fontId="14" fillId="5" borderId="0" xfId="0" applyNumberFormat="1" applyFont="1" applyFill="1" applyBorder="1" applyAlignment="1" applyProtection="1">
      <alignment horizontal="left"/>
    </xf>
    <xf numFmtId="166" fontId="14" fillId="5" borderId="10" xfId="0" applyNumberFormat="1" applyFont="1" applyFill="1" applyBorder="1" applyAlignment="1" applyProtection="1">
      <alignment horizontal="left"/>
    </xf>
    <xf numFmtId="167" fontId="14" fillId="5" borderId="0" xfId="0" applyNumberFormat="1" applyFont="1" applyFill="1" applyBorder="1" applyAlignment="1" applyProtection="1">
      <alignment horizontal="center"/>
    </xf>
    <xf numFmtId="167" fontId="14" fillId="5" borderId="10" xfId="0" applyNumberFormat="1" applyFont="1" applyFill="1" applyBorder="1" applyAlignment="1" applyProtection="1">
      <alignment horizontal="center"/>
    </xf>
    <xf numFmtId="168" fontId="14" fillId="5" borderId="0" xfId="0" applyNumberFormat="1" applyFont="1" applyFill="1" applyBorder="1" applyAlignment="1" applyProtection="1">
      <alignment horizontal="center"/>
    </xf>
    <xf numFmtId="168" fontId="14" fillId="5" borderId="10" xfId="0" applyNumberFormat="1" applyFont="1" applyFill="1" applyBorder="1" applyAlignment="1" applyProtection="1">
      <alignment horizontal="center"/>
    </xf>
    <xf numFmtId="169" fontId="14" fillId="5" borderId="0" xfId="0" applyNumberFormat="1" applyFont="1" applyFill="1" applyBorder="1" applyAlignment="1" applyProtection="1">
      <alignment horizontal="left"/>
    </xf>
    <xf numFmtId="169" fontId="14" fillId="5" borderId="10" xfId="0" applyNumberFormat="1" applyFont="1" applyFill="1" applyBorder="1" applyAlignment="1" applyProtection="1">
      <alignment horizontal="left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</cellXfs>
  <cellStyles count="2">
    <cellStyle name="Normal" xfId="0" builtinId="0"/>
    <cellStyle name="Pourcentag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43</xdr:row>
      <xdr:rowOff>82550</xdr:rowOff>
    </xdr:from>
    <xdr:to>
      <xdr:col>3</xdr:col>
      <xdr:colOff>28575</xdr:colOff>
      <xdr:row>46</xdr:row>
      <xdr:rowOff>82550</xdr:rowOff>
    </xdr:to>
    <xdr:pic>
      <xdr:nvPicPr>
        <xdr:cNvPr id="2" name="Picture 101" descr="R:\Hierarchique\PDA\Urbanisme_Habitat_Logement\Repertoires_Services\Observatoire_habitat\Fiches Foncier Habitat\head_bg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8464550"/>
          <a:ext cx="1552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393700</xdr:colOff>
      <xdr:row>43</xdr:row>
      <xdr:rowOff>82550</xdr:rowOff>
    </xdr:from>
    <xdr:to>
      <xdr:col>0</xdr:col>
      <xdr:colOff>762000</xdr:colOff>
      <xdr:row>46</xdr:row>
      <xdr:rowOff>82550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464550"/>
          <a:ext cx="7588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ria\AppData\Local\Microsoft\Windows\Temporary%20Internet%20Files\IE\M9W1UN6Q\Demande_Attribution_HLM_communes_EPCI%2031%20dec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Dcom"/>
      <sheetName val="fiche demande HLM commune"/>
      <sheetName val="fiche demande HLM EPCI"/>
      <sheetName val="fiche attribution HLM commune"/>
      <sheetName val="baseAcom"/>
      <sheetName val="fiche attribution HLM EPCI"/>
      <sheetName val="fiche_dem_com_VD"/>
      <sheetName val="fiche_att_com_VD"/>
      <sheetName val="baseDEPCI"/>
      <sheetName val="fiche_dem_EPCI_VD"/>
      <sheetName val="fiche_att_EPCI_VD"/>
      <sheetName val="baseAEPCI"/>
    </sheetNames>
    <sheetDataSet>
      <sheetData sheetId="0" refreshError="1">
        <row r="2">
          <cell r="A2" t="str">
            <v>34001 - Abeilhan</v>
          </cell>
        </row>
        <row r="3">
          <cell r="A3" t="str">
            <v>34002 - Adissan</v>
          </cell>
        </row>
        <row r="4">
          <cell r="A4" t="str">
            <v>34003 - Agde</v>
          </cell>
          <cell r="CD4">
            <v>1</v>
          </cell>
        </row>
        <row r="5">
          <cell r="A5" t="str">
            <v>34004 - Agel</v>
          </cell>
        </row>
        <row r="6">
          <cell r="A6" t="str">
            <v>34005 - Agonès</v>
          </cell>
        </row>
        <row r="7">
          <cell r="A7" t="str">
            <v>34006 - Aigne</v>
          </cell>
        </row>
        <row r="8">
          <cell r="A8" t="str">
            <v>34007 - Aigues-Vives</v>
          </cell>
        </row>
        <row r="9">
          <cell r="A9" t="str">
            <v>34008 - Les Aires</v>
          </cell>
        </row>
        <row r="10">
          <cell r="A10" t="str">
            <v>34009 - Alignan-du-Vent</v>
          </cell>
        </row>
        <row r="11">
          <cell r="A11" t="str">
            <v>34010 - Aniane</v>
          </cell>
        </row>
        <row r="12">
          <cell r="A12" t="str">
            <v>34011 - Arboras</v>
          </cell>
        </row>
        <row r="13">
          <cell r="A13" t="str">
            <v>34012 - Argelliers</v>
          </cell>
        </row>
        <row r="14">
          <cell r="A14" t="str">
            <v>34013 - Aspiran</v>
          </cell>
        </row>
        <row r="15">
          <cell r="A15" t="str">
            <v>34014 - Assas</v>
          </cell>
        </row>
        <row r="16">
          <cell r="A16" t="str">
            <v>34015 - Assignan</v>
          </cell>
        </row>
        <row r="17">
          <cell r="A17" t="str">
            <v>34016 - Aumelas</v>
          </cell>
        </row>
        <row r="18">
          <cell r="A18" t="str">
            <v>34017 - Aumes</v>
          </cell>
        </row>
        <row r="19">
          <cell r="A19" t="str">
            <v>34018 - Autignac</v>
          </cell>
        </row>
        <row r="20">
          <cell r="A20" t="str">
            <v>34019 - Avène</v>
          </cell>
        </row>
        <row r="21">
          <cell r="A21" t="str">
            <v>34020 - Azillanet</v>
          </cell>
        </row>
        <row r="22">
          <cell r="A22" t="str">
            <v>34021 - Babeau-Bouldoux</v>
          </cell>
        </row>
        <row r="23">
          <cell r="A23" t="str">
            <v>34022 - Baillargues</v>
          </cell>
        </row>
        <row r="24">
          <cell r="A24" t="str">
            <v>34023 - Balaruc-les-Bains</v>
          </cell>
          <cell r="CD24">
            <v>3</v>
          </cell>
        </row>
        <row r="25">
          <cell r="A25" t="str">
            <v>34024 - Balaruc-le-Vieux</v>
          </cell>
          <cell r="CD25">
            <v>1</v>
          </cell>
        </row>
        <row r="26">
          <cell r="A26" t="str">
            <v>34025 - Bassan</v>
          </cell>
        </row>
        <row r="27">
          <cell r="A27" t="str">
            <v>34026 - Beaufort</v>
          </cell>
        </row>
        <row r="28">
          <cell r="A28" t="str">
            <v>34027 - Beaulieu</v>
          </cell>
        </row>
        <row r="29">
          <cell r="A29" t="str">
            <v>34028 - Bédarieux</v>
          </cell>
        </row>
        <row r="30">
          <cell r="A30" t="str">
            <v>34029 - Bélarga</v>
          </cell>
        </row>
        <row r="31">
          <cell r="A31" t="str">
            <v>34030 - Berlou</v>
          </cell>
        </row>
        <row r="32">
          <cell r="A32" t="str">
            <v>34031 - Bessan</v>
          </cell>
          <cell r="CD32">
            <v>2</v>
          </cell>
        </row>
        <row r="33">
          <cell r="A33" t="str">
            <v>34032 - Béziers</v>
          </cell>
          <cell r="CD33">
            <v>9</v>
          </cell>
        </row>
        <row r="34">
          <cell r="A34" t="str">
            <v>34033 - Boisseron</v>
          </cell>
        </row>
        <row r="35">
          <cell r="A35" t="str">
            <v>34034 - Boisset</v>
          </cell>
        </row>
        <row r="36">
          <cell r="A36" t="str">
            <v>34035 - La Boissière</v>
          </cell>
        </row>
        <row r="37">
          <cell r="A37" t="str">
            <v>34036 - Le Bosc</v>
          </cell>
        </row>
        <row r="38">
          <cell r="A38" t="str">
            <v>34037 - Boujan-sur-Libron</v>
          </cell>
        </row>
        <row r="39">
          <cell r="A39" t="str">
            <v>34038 - Le Bousquet-d'Orb</v>
          </cell>
        </row>
        <row r="40">
          <cell r="A40" t="str">
            <v>34039 - Bouzigues</v>
          </cell>
        </row>
        <row r="41">
          <cell r="A41" t="str">
            <v>34040 - Brenas</v>
          </cell>
        </row>
        <row r="42">
          <cell r="A42" t="str">
            <v>34041 - Brignac</v>
          </cell>
        </row>
        <row r="43">
          <cell r="A43" t="str">
            <v>34042 - Brissac</v>
          </cell>
        </row>
        <row r="44">
          <cell r="A44" t="str">
            <v>34043 - Buzignargues</v>
          </cell>
        </row>
        <row r="45">
          <cell r="A45" t="str">
            <v>34044 - Cabrerolles</v>
          </cell>
        </row>
        <row r="46">
          <cell r="A46" t="str">
            <v>34045 - Cabrières</v>
          </cell>
        </row>
        <row r="47">
          <cell r="A47" t="str">
            <v>34046 - Cambon-et-Salvergues</v>
          </cell>
        </row>
        <row r="48">
          <cell r="A48" t="str">
            <v>34047 - Campagnan</v>
          </cell>
        </row>
        <row r="49">
          <cell r="A49" t="str">
            <v>34048 - Campagne</v>
          </cell>
        </row>
        <row r="50">
          <cell r="A50" t="str">
            <v>34049 - Camplong</v>
          </cell>
        </row>
        <row r="51">
          <cell r="A51" t="str">
            <v>34050 - Candillargues</v>
          </cell>
        </row>
        <row r="52">
          <cell r="A52" t="str">
            <v>34051 - Canet</v>
          </cell>
        </row>
        <row r="53">
          <cell r="A53" t="str">
            <v>34052 - Capestang</v>
          </cell>
        </row>
        <row r="54">
          <cell r="A54" t="str">
            <v>34053 - Carlencas et Levas</v>
          </cell>
        </row>
        <row r="55">
          <cell r="A55" t="str">
            <v>34054 - Cassagnoles</v>
          </cell>
        </row>
        <row r="56">
          <cell r="A56" t="str">
            <v>34055 - Castanet-le-Haut</v>
          </cell>
        </row>
        <row r="57">
          <cell r="A57" t="str">
            <v>34056 - Castelnau-de-Guers</v>
          </cell>
        </row>
        <row r="58">
          <cell r="A58" t="str">
            <v>34057 - Castelnau-le-Lez</v>
          </cell>
          <cell r="CD58">
            <v>6</v>
          </cell>
        </row>
        <row r="59">
          <cell r="A59" t="str">
            <v>34058 - Castries</v>
          </cell>
        </row>
        <row r="60">
          <cell r="A60" t="str">
            <v>34059 - La Caunette</v>
          </cell>
        </row>
        <row r="61">
          <cell r="A61" t="str">
            <v>34060 - Causse-de-la-Selle</v>
          </cell>
        </row>
        <row r="62">
          <cell r="A62" t="str">
            <v>34061 - Causses-et-Veyran</v>
          </cell>
        </row>
        <row r="63">
          <cell r="A63" t="str">
            <v>34062 - Caussiniojouls</v>
          </cell>
        </row>
        <row r="64">
          <cell r="A64" t="str">
            <v>34063 - Caux</v>
          </cell>
        </row>
        <row r="65">
          <cell r="A65" t="str">
            <v>34064 - Le Caylar</v>
          </cell>
        </row>
        <row r="66">
          <cell r="A66" t="str">
            <v>34065 - Cazedarnes</v>
          </cell>
        </row>
        <row r="67">
          <cell r="A67" t="str">
            <v>34066 - Cazevieille</v>
          </cell>
        </row>
        <row r="68">
          <cell r="A68" t="str">
            <v>34067 - Cazilhac</v>
          </cell>
        </row>
        <row r="69">
          <cell r="A69" t="str">
            <v>34068 - Cazouls-d'Hérault</v>
          </cell>
        </row>
        <row r="70">
          <cell r="A70" t="str">
            <v>34069 - Cazouls-lès-Béziers</v>
          </cell>
        </row>
        <row r="71">
          <cell r="A71" t="str">
            <v>34070 - Cébazan</v>
          </cell>
        </row>
        <row r="72">
          <cell r="A72" t="str">
            <v>34071 - Ceilhes-et-Rocozels</v>
          </cell>
        </row>
        <row r="73">
          <cell r="A73" t="str">
            <v>34072 - Celles</v>
          </cell>
        </row>
        <row r="74">
          <cell r="A74" t="str">
            <v>34073 - Cers</v>
          </cell>
        </row>
        <row r="75">
          <cell r="A75" t="str">
            <v>34074 - Cessenon-sur-Orb</v>
          </cell>
          <cell r="CD75">
            <v>1</v>
          </cell>
        </row>
        <row r="76">
          <cell r="A76" t="str">
            <v>34075 - Cesseras</v>
          </cell>
        </row>
        <row r="77">
          <cell r="A77" t="str">
            <v>34076 - Ceyras</v>
          </cell>
        </row>
        <row r="78">
          <cell r="A78" t="str">
            <v>34077 - Clapiers</v>
          </cell>
        </row>
        <row r="79">
          <cell r="A79" t="str">
            <v>34078 - Claret</v>
          </cell>
        </row>
        <row r="80">
          <cell r="A80" t="str">
            <v>34079 - Clermont-l'Hérault</v>
          </cell>
          <cell r="CD80">
            <v>1</v>
          </cell>
        </row>
        <row r="81">
          <cell r="A81" t="str">
            <v>34080 - Colombières-sur-Orb</v>
          </cell>
        </row>
        <row r="82">
          <cell r="A82" t="str">
            <v>34081 - Colombiers</v>
          </cell>
          <cell r="CD82">
            <v>1</v>
          </cell>
        </row>
        <row r="83">
          <cell r="A83" t="str">
            <v>34082 - Combaillaux</v>
          </cell>
        </row>
        <row r="84">
          <cell r="A84" t="str">
            <v>34083 - Combes</v>
          </cell>
        </row>
        <row r="85">
          <cell r="A85" t="str">
            <v>34084 - Corneilhan</v>
          </cell>
        </row>
        <row r="86">
          <cell r="A86" t="str">
            <v>34085 - Coulobres</v>
          </cell>
        </row>
        <row r="87">
          <cell r="A87" t="str">
            <v>34086 - Courniou</v>
          </cell>
        </row>
        <row r="88">
          <cell r="A88" t="str">
            <v>34087 - Cournonsec</v>
          </cell>
        </row>
        <row r="89">
          <cell r="A89" t="str">
            <v>34088 - Cournonterral</v>
          </cell>
          <cell r="CD89">
            <v>1</v>
          </cell>
        </row>
        <row r="90">
          <cell r="A90" t="str">
            <v>34089 - Creissan</v>
          </cell>
        </row>
        <row r="91">
          <cell r="A91" t="str">
            <v>34090 - Le Crès</v>
          </cell>
          <cell r="CD91">
            <v>2</v>
          </cell>
        </row>
        <row r="92">
          <cell r="A92" t="str">
            <v>34091 - Le Cros</v>
          </cell>
        </row>
        <row r="93">
          <cell r="A93" t="str">
            <v>34092 - Cruzy</v>
          </cell>
        </row>
        <row r="94">
          <cell r="A94" t="str">
            <v>34093 - Dio-et-Valquières</v>
          </cell>
        </row>
        <row r="95">
          <cell r="A95" t="str">
            <v>34094 - Espondeilhan</v>
          </cell>
        </row>
        <row r="96">
          <cell r="A96" t="str">
            <v>34095 - Fabrègues</v>
          </cell>
        </row>
        <row r="97">
          <cell r="A97" t="str">
            <v>34096 - Faugères</v>
          </cell>
        </row>
        <row r="98">
          <cell r="A98" t="str">
            <v>34097 - Félines-Minervois</v>
          </cell>
        </row>
        <row r="99">
          <cell r="A99" t="str">
            <v>34098 - Ferrals-les-Montagnes</v>
          </cell>
        </row>
        <row r="100">
          <cell r="A100" t="str">
            <v>34099 - Ferrières-les-Verreries</v>
          </cell>
        </row>
        <row r="101">
          <cell r="A101" t="str">
            <v>34100 - Ferrières-Poussarou</v>
          </cell>
        </row>
        <row r="102">
          <cell r="A102" t="str">
            <v>34101 - Florensac</v>
          </cell>
          <cell r="CD102">
            <v>1</v>
          </cell>
        </row>
        <row r="103">
          <cell r="A103" t="str">
            <v>34102 - Fontanès</v>
          </cell>
        </row>
        <row r="104">
          <cell r="A104" t="str">
            <v>34103 - Fontès</v>
          </cell>
        </row>
        <row r="105">
          <cell r="A105" t="str">
            <v>34104 - Fos</v>
          </cell>
        </row>
        <row r="106">
          <cell r="A106" t="str">
            <v>34105 - Fouzilhon</v>
          </cell>
        </row>
        <row r="107">
          <cell r="A107" t="str">
            <v>34106 - Fozières</v>
          </cell>
        </row>
        <row r="108">
          <cell r="A108" t="str">
            <v>34107 - Fraisse-sur-Agout</v>
          </cell>
        </row>
        <row r="109">
          <cell r="A109" t="str">
            <v>34108 - Frontignan</v>
          </cell>
          <cell r="CD109">
            <v>2</v>
          </cell>
        </row>
        <row r="110">
          <cell r="A110" t="str">
            <v>34109 - Gabian</v>
          </cell>
        </row>
        <row r="111">
          <cell r="A111" t="str">
            <v>34110 - Galargues</v>
          </cell>
        </row>
        <row r="112">
          <cell r="A112" t="str">
            <v>34111 - Ganges</v>
          </cell>
        </row>
        <row r="113">
          <cell r="A113" t="str">
            <v>34112 - Garrigues</v>
          </cell>
        </row>
        <row r="114">
          <cell r="A114" t="str">
            <v>34113 - Gigean</v>
          </cell>
          <cell r="CD114">
            <v>1</v>
          </cell>
        </row>
        <row r="115">
          <cell r="A115" t="str">
            <v>34114 - Gignac</v>
          </cell>
          <cell r="CD115">
            <v>1</v>
          </cell>
        </row>
        <row r="116">
          <cell r="A116" t="str">
            <v>34115 - Gorniès</v>
          </cell>
        </row>
        <row r="117">
          <cell r="A117" t="str">
            <v>34116 - Grabels</v>
          </cell>
          <cell r="CD117">
            <v>2</v>
          </cell>
        </row>
        <row r="118">
          <cell r="A118" t="str">
            <v>34117 - Graissessac</v>
          </cell>
        </row>
        <row r="119">
          <cell r="A119" t="str">
            <v>34118 - Guzargues</v>
          </cell>
        </row>
        <row r="120">
          <cell r="A120" t="str">
            <v>34119 - Hérépian</v>
          </cell>
        </row>
        <row r="121">
          <cell r="A121" t="str">
            <v>34120 - Jacou</v>
          </cell>
          <cell r="CD121">
            <v>1</v>
          </cell>
        </row>
        <row r="122">
          <cell r="A122" t="str">
            <v>34121 - Joncels</v>
          </cell>
        </row>
        <row r="123">
          <cell r="A123" t="str">
            <v>34122 - Jonquières</v>
          </cell>
        </row>
        <row r="124">
          <cell r="A124" t="str">
            <v>34123 - Juvignac</v>
          </cell>
          <cell r="CD124">
            <v>2</v>
          </cell>
        </row>
        <row r="125">
          <cell r="A125" t="str">
            <v>34124 - Lacoste</v>
          </cell>
        </row>
        <row r="126">
          <cell r="A126" t="str">
            <v>34125 - Lagamas</v>
          </cell>
        </row>
        <row r="127">
          <cell r="A127" t="str">
            <v>34126 - Lamalou-les-Bains</v>
          </cell>
        </row>
        <row r="128">
          <cell r="A128" t="str">
            <v>34127 - Lansargues</v>
          </cell>
        </row>
        <row r="129">
          <cell r="A129" t="str">
            <v>34128 - Laroque</v>
          </cell>
        </row>
        <row r="130">
          <cell r="A130" t="str">
            <v>34129 - Lattes</v>
          </cell>
          <cell r="CD130">
            <v>5</v>
          </cell>
        </row>
        <row r="131">
          <cell r="A131" t="str">
            <v>34130 - Laurens</v>
          </cell>
        </row>
        <row r="132">
          <cell r="A132" t="str">
            <v>34131 - Lauret</v>
          </cell>
        </row>
        <row r="133">
          <cell r="A133" t="str">
            <v>34132 - Lauroux</v>
          </cell>
        </row>
        <row r="134">
          <cell r="A134" t="str">
            <v>34133 - Lavalette</v>
          </cell>
        </row>
        <row r="135">
          <cell r="A135" t="str">
            <v>34134 - Lavérune</v>
          </cell>
        </row>
        <row r="136">
          <cell r="A136" t="str">
            <v>34135 - Lespignan</v>
          </cell>
        </row>
        <row r="137">
          <cell r="A137" t="str">
            <v>34136 - Lézignan-la-Cèbe</v>
          </cell>
          <cell r="CD137">
            <v>1</v>
          </cell>
        </row>
        <row r="138">
          <cell r="A138" t="str">
            <v>34137 - Liausson</v>
          </cell>
        </row>
        <row r="139">
          <cell r="A139" t="str">
            <v>34138 - Lieuran-Cabrières</v>
          </cell>
        </row>
        <row r="140">
          <cell r="A140" t="str">
            <v>34139 - Lieuran-lès-Béziers</v>
          </cell>
        </row>
        <row r="141">
          <cell r="A141" t="str">
            <v>34140 - Lignan-sur-Orb</v>
          </cell>
        </row>
        <row r="142">
          <cell r="A142" t="str">
            <v>34141 - La Livinière</v>
          </cell>
        </row>
        <row r="143">
          <cell r="A143" t="str">
            <v>34142 - Lodève</v>
          </cell>
        </row>
        <row r="144">
          <cell r="A144" t="str">
            <v>34143 - Loupian</v>
          </cell>
        </row>
        <row r="145">
          <cell r="A145" t="str">
            <v>34144 - Lunas</v>
          </cell>
        </row>
        <row r="146">
          <cell r="A146" t="str">
            <v>34145 - Lunel</v>
          </cell>
          <cell r="CD146">
            <v>2</v>
          </cell>
        </row>
        <row r="147">
          <cell r="A147" t="str">
            <v>34146 - Lunel-Viel</v>
          </cell>
        </row>
        <row r="148">
          <cell r="A148" t="str">
            <v>34147 - Magalas</v>
          </cell>
        </row>
        <row r="149">
          <cell r="A149" t="str">
            <v>34148 - Maraussan</v>
          </cell>
        </row>
        <row r="150">
          <cell r="A150" t="str">
            <v>34149 - Margon</v>
          </cell>
          <cell r="CD150">
            <v>1</v>
          </cell>
        </row>
        <row r="151">
          <cell r="A151" t="str">
            <v>34150 - Marseillan</v>
          </cell>
        </row>
        <row r="152">
          <cell r="A152" t="str">
            <v>34151 - Marsillargues</v>
          </cell>
          <cell r="CD152">
            <v>1</v>
          </cell>
        </row>
        <row r="153">
          <cell r="A153" t="str">
            <v>34152 - Mas-de-Londres</v>
          </cell>
        </row>
        <row r="154">
          <cell r="A154" t="str">
            <v>34153 - Les Matelles</v>
          </cell>
        </row>
        <row r="155">
          <cell r="A155" t="str">
            <v>34154 - Mauguio</v>
          </cell>
        </row>
        <row r="156">
          <cell r="A156" t="str">
            <v>34155 - Maureilhan</v>
          </cell>
        </row>
        <row r="157">
          <cell r="A157" t="str">
            <v>34156 - Mérifons</v>
          </cell>
        </row>
        <row r="158">
          <cell r="A158" t="str">
            <v>34157 - Mèze</v>
          </cell>
          <cell r="CD158">
            <v>2</v>
          </cell>
        </row>
        <row r="159">
          <cell r="A159" t="str">
            <v>34158 - Minerve</v>
          </cell>
        </row>
        <row r="160">
          <cell r="A160" t="str">
            <v>34159 - Mireval</v>
          </cell>
        </row>
        <row r="161">
          <cell r="A161" t="str">
            <v>34160 - Mons</v>
          </cell>
        </row>
        <row r="162">
          <cell r="A162" t="str">
            <v>34161 - Montady</v>
          </cell>
        </row>
        <row r="163">
          <cell r="A163" t="str">
            <v>34162 - Montagnac</v>
          </cell>
        </row>
        <row r="164">
          <cell r="A164" t="str">
            <v>34163 - Montarnaud</v>
          </cell>
        </row>
        <row r="165">
          <cell r="A165" t="str">
            <v>34164 - Montaud</v>
          </cell>
        </row>
        <row r="166">
          <cell r="A166" t="str">
            <v>34165 - Montbazin</v>
          </cell>
        </row>
        <row r="167">
          <cell r="A167" t="str">
            <v>34166 - Montblanc</v>
          </cell>
        </row>
        <row r="168">
          <cell r="A168" t="str">
            <v>34167 - Montels</v>
          </cell>
        </row>
        <row r="169">
          <cell r="A169" t="str">
            <v>34168 - Montesquieu</v>
          </cell>
        </row>
        <row r="170">
          <cell r="A170" t="str">
            <v>34169 - Montferrier-sur-Lez</v>
          </cell>
        </row>
        <row r="171">
          <cell r="A171" t="str">
            <v>34170 - Montouliers</v>
          </cell>
        </row>
        <row r="172">
          <cell r="A172" t="str">
            <v>34171 - Montoulieu</v>
          </cell>
        </row>
        <row r="173">
          <cell r="A173" t="str">
            <v>34172 - Montpellier</v>
          </cell>
          <cell r="CD173">
            <v>60</v>
          </cell>
        </row>
        <row r="174">
          <cell r="A174" t="str">
            <v>34173 - Montpeyroux</v>
          </cell>
        </row>
        <row r="175">
          <cell r="A175" t="str">
            <v>34174 - Moulès-et-Baucels</v>
          </cell>
        </row>
        <row r="176">
          <cell r="A176" t="str">
            <v>34175 - Mourèze</v>
          </cell>
        </row>
        <row r="177">
          <cell r="A177" t="str">
            <v>34176 - Mudaison</v>
          </cell>
        </row>
        <row r="178">
          <cell r="A178" t="str">
            <v>34177 - Murles</v>
          </cell>
        </row>
        <row r="179">
          <cell r="A179" t="str">
            <v>34178 - Murviel-lès-Béziers</v>
          </cell>
        </row>
        <row r="180">
          <cell r="A180" t="str">
            <v>34179 - Murviel-lès-Montpellier</v>
          </cell>
        </row>
        <row r="181">
          <cell r="A181" t="str">
            <v>34180 - Nébian</v>
          </cell>
        </row>
        <row r="182">
          <cell r="A182" t="str">
            <v>34181 - Neffiès</v>
          </cell>
        </row>
        <row r="183">
          <cell r="A183" t="str">
            <v>34182 - Nézignan-l'Evêque</v>
          </cell>
          <cell r="CD183">
            <v>1</v>
          </cell>
        </row>
        <row r="184">
          <cell r="A184" t="str">
            <v>34183 - Nissan-lez-Enserune</v>
          </cell>
        </row>
        <row r="185">
          <cell r="A185" t="str">
            <v>34184 - Nizas</v>
          </cell>
        </row>
        <row r="186">
          <cell r="A186" t="str">
            <v>34185 - Notre-Dame-de-Londres</v>
          </cell>
        </row>
        <row r="187">
          <cell r="A187" t="str">
            <v>34186 - Octon</v>
          </cell>
        </row>
        <row r="188">
          <cell r="A188" t="str">
            <v>34187 - Olargues</v>
          </cell>
        </row>
        <row r="189">
          <cell r="A189" t="str">
            <v>34188 - Olmet-et-Villecun</v>
          </cell>
        </row>
        <row r="190">
          <cell r="A190" t="str">
            <v>34189 - Olonzac</v>
          </cell>
        </row>
        <row r="191">
          <cell r="A191" t="str">
            <v>34190 - Oupia</v>
          </cell>
        </row>
        <row r="192">
          <cell r="A192" t="str">
            <v>34191 - Pailhès</v>
          </cell>
        </row>
        <row r="193">
          <cell r="A193" t="str">
            <v>34192 - Palavas-les-Flots</v>
          </cell>
        </row>
        <row r="194">
          <cell r="A194" t="str">
            <v>34193 - Pardailhan</v>
          </cell>
        </row>
        <row r="195">
          <cell r="A195" t="str">
            <v>34194 - Paulhan</v>
          </cell>
        </row>
        <row r="196">
          <cell r="A196" t="str">
            <v>34195 - Pégairolles-de-Buèges</v>
          </cell>
        </row>
        <row r="197">
          <cell r="A197" t="str">
            <v>34196 - Pégairolles-de-l'Escalette</v>
          </cell>
        </row>
        <row r="198">
          <cell r="A198" t="str">
            <v>34197 - Péret</v>
          </cell>
        </row>
        <row r="199">
          <cell r="A199" t="str">
            <v>34198 - Pérols</v>
          </cell>
        </row>
        <row r="200">
          <cell r="A200" t="str">
            <v>34199 - Pézenas</v>
          </cell>
        </row>
        <row r="201">
          <cell r="A201" t="str">
            <v>34200 - Pézènes les Mines</v>
          </cell>
        </row>
        <row r="202">
          <cell r="A202" t="str">
            <v>34201 - Pierrerue</v>
          </cell>
        </row>
        <row r="203">
          <cell r="A203" t="str">
            <v>34202 - Pignan</v>
          </cell>
          <cell r="CD203">
            <v>2</v>
          </cell>
        </row>
        <row r="204">
          <cell r="A204" t="str">
            <v>34203 - Pinet</v>
          </cell>
        </row>
        <row r="205">
          <cell r="A205" t="str">
            <v>34204 - Plaissan</v>
          </cell>
        </row>
        <row r="206">
          <cell r="A206" t="str">
            <v>34205 - Les Plans</v>
          </cell>
        </row>
        <row r="207">
          <cell r="A207" t="str">
            <v>34206 - Poilhes</v>
          </cell>
        </row>
        <row r="208">
          <cell r="A208" t="str">
            <v>34207 - Pomérols</v>
          </cell>
        </row>
        <row r="209">
          <cell r="A209" t="str">
            <v>34208 - Popian</v>
          </cell>
        </row>
        <row r="210">
          <cell r="A210" t="str">
            <v>34209 - Portiragnes</v>
          </cell>
        </row>
        <row r="211">
          <cell r="A211" t="str">
            <v>34210 - Le Pouget</v>
          </cell>
        </row>
        <row r="212">
          <cell r="A212" t="str">
            <v>34211 - Le Poujol sur Orb</v>
          </cell>
        </row>
        <row r="213">
          <cell r="A213" t="str">
            <v>34212 - Poujols</v>
          </cell>
        </row>
        <row r="214">
          <cell r="A214" t="str">
            <v>34213 - Poussan</v>
          </cell>
        </row>
        <row r="215">
          <cell r="A215" t="str">
            <v>34214 - Pouzolles</v>
          </cell>
        </row>
        <row r="216">
          <cell r="A216" t="str">
            <v>34215 - Pouzols</v>
          </cell>
        </row>
        <row r="217">
          <cell r="A217" t="str">
            <v>34216 - Le Pradal</v>
          </cell>
        </row>
        <row r="218">
          <cell r="A218" t="str">
            <v>34217 - Prades-le-Lez</v>
          </cell>
          <cell r="CD218">
            <v>1</v>
          </cell>
        </row>
        <row r="219">
          <cell r="A219" t="str">
            <v>34218 - Prades-sur-Vernazobre</v>
          </cell>
        </row>
        <row r="220">
          <cell r="A220" t="str">
            <v>34219 - Prémian</v>
          </cell>
        </row>
        <row r="221">
          <cell r="A221" t="str">
            <v>34220 - Le Puech</v>
          </cell>
        </row>
        <row r="222">
          <cell r="A222" t="str">
            <v>34221 - Puéchabon</v>
          </cell>
        </row>
        <row r="223">
          <cell r="A223" t="str">
            <v>34222 - Puilacher</v>
          </cell>
        </row>
        <row r="224">
          <cell r="A224" t="str">
            <v>34223 - Puimisson</v>
          </cell>
        </row>
        <row r="225">
          <cell r="A225" t="str">
            <v>34224 - Puissalicon</v>
          </cell>
        </row>
        <row r="226">
          <cell r="A226" t="str">
            <v>34225 - Puisserguier</v>
          </cell>
        </row>
        <row r="227">
          <cell r="A227" t="str">
            <v>34226 - Quarante</v>
          </cell>
        </row>
        <row r="228">
          <cell r="A228" t="str">
            <v>34227 - Restinclières</v>
          </cell>
        </row>
        <row r="229">
          <cell r="A229" t="str">
            <v>34228 - Rieussec</v>
          </cell>
        </row>
        <row r="230">
          <cell r="A230" t="str">
            <v>34229 - Riols</v>
          </cell>
        </row>
        <row r="231">
          <cell r="A231" t="str">
            <v>34230 - Les Rives</v>
          </cell>
        </row>
        <row r="232">
          <cell r="A232" t="str">
            <v>34231 - Romiguières</v>
          </cell>
        </row>
        <row r="233">
          <cell r="A233" t="str">
            <v>34232 - Roquebrun</v>
          </cell>
        </row>
        <row r="234">
          <cell r="A234" t="str">
            <v>34233 - Roqueredonde</v>
          </cell>
        </row>
        <row r="235">
          <cell r="A235" t="str">
            <v>34234 - Roquessels</v>
          </cell>
        </row>
        <row r="236">
          <cell r="A236" t="str">
            <v>34235 - Rosis</v>
          </cell>
        </row>
        <row r="237">
          <cell r="A237" t="str">
            <v>34236 - Rouet</v>
          </cell>
        </row>
        <row r="238">
          <cell r="A238" t="str">
            <v>34237 - Roujan</v>
          </cell>
        </row>
        <row r="239">
          <cell r="A239" t="str">
            <v>34238 - Saint-André-de-Buèges</v>
          </cell>
        </row>
        <row r="240">
          <cell r="A240" t="str">
            <v>34239 - Saint-André-de-Sangonis</v>
          </cell>
        </row>
        <row r="241">
          <cell r="A241" t="str">
            <v>34240 - Saint-Aunès</v>
          </cell>
        </row>
        <row r="242">
          <cell r="A242" t="str">
            <v>34241 - Saint-Bauzille-de-la-Sylve</v>
          </cell>
        </row>
        <row r="243">
          <cell r="A243" t="str">
            <v>34242 - Saint-Bauzille-de-Montmel</v>
          </cell>
        </row>
        <row r="244">
          <cell r="A244" t="str">
            <v>34243 - Saint-Bauzille-de-Putois</v>
          </cell>
        </row>
        <row r="245">
          <cell r="A245" t="str">
            <v>34244 - Saint-Brès</v>
          </cell>
        </row>
        <row r="246">
          <cell r="A246" t="str">
            <v>34245 - Saint-Chinian</v>
          </cell>
        </row>
        <row r="247">
          <cell r="A247" t="str">
            <v>34246 - Saint-Christol</v>
          </cell>
        </row>
        <row r="248">
          <cell r="A248" t="str">
            <v>34247 - Saint-Clément-de-Rivière</v>
          </cell>
        </row>
        <row r="249">
          <cell r="A249" t="str">
            <v>34248 - Sainte-Croix-de-Quintillargues</v>
          </cell>
        </row>
        <row r="250">
          <cell r="A250" t="str">
            <v>34249 - Saint-Drézéry</v>
          </cell>
        </row>
        <row r="251">
          <cell r="A251" t="str">
            <v>34250 - Saint-Etienne-d'Albagnan</v>
          </cell>
        </row>
        <row r="252">
          <cell r="A252" t="str">
            <v>34251 - Saint-Etienne-de-Gourgas</v>
          </cell>
        </row>
        <row r="253">
          <cell r="A253" t="str">
            <v>34252 - Saint-Etienne-Estréchoux</v>
          </cell>
        </row>
        <row r="254">
          <cell r="A254" t="str">
            <v>34253 - Saint-Félix-de-l'Héras</v>
          </cell>
        </row>
        <row r="255">
          <cell r="A255" t="str">
            <v>34254 - Saint-Félix-de-Lodez</v>
          </cell>
        </row>
        <row r="256">
          <cell r="A256" t="str">
            <v>34255 - Saint-Gély-du-Fesc</v>
          </cell>
        </row>
        <row r="257">
          <cell r="A257" t="str">
            <v>34256 - Saint-Geniès-des-Mourgues</v>
          </cell>
        </row>
        <row r="258">
          <cell r="A258" t="str">
            <v>34257 - Saint-Geniès-de-Varensal</v>
          </cell>
        </row>
        <row r="259">
          <cell r="A259" t="str">
            <v>34258 - Saint-Geniès-de-Fontedit</v>
          </cell>
        </row>
        <row r="260">
          <cell r="A260" t="str">
            <v>34259 - Saint-Georges-d'Orques</v>
          </cell>
        </row>
        <row r="261">
          <cell r="A261" t="str">
            <v>34260 - Saint-Gervais-sur-Mare</v>
          </cell>
        </row>
        <row r="262">
          <cell r="A262" t="str">
            <v>34261 - Saint-Guilhem-le-Désert</v>
          </cell>
        </row>
        <row r="263">
          <cell r="A263" t="str">
            <v>34262 - Saint-Guiraud</v>
          </cell>
        </row>
        <row r="264">
          <cell r="A264" t="str">
            <v>34263 - Saint-Hilaire-de-Beauvoir</v>
          </cell>
        </row>
        <row r="265">
          <cell r="A265" t="str">
            <v>34264 - Saint-Jean-de-Buèges</v>
          </cell>
        </row>
        <row r="266">
          <cell r="A266" t="str">
            <v>34265 - Saint-Jean-de-Cornies</v>
          </cell>
        </row>
        <row r="267">
          <cell r="A267" t="str">
            <v>34266 - Saint-Jean-de-Cuculles</v>
          </cell>
        </row>
        <row r="268">
          <cell r="A268" t="str">
            <v>34267 - Saint-Jean-de-Fos</v>
          </cell>
        </row>
        <row r="269">
          <cell r="A269" t="str">
            <v>34268 - Saint-Jean-de-la-Blaquière</v>
          </cell>
        </row>
        <row r="270">
          <cell r="A270" t="str">
            <v>34269 - Saint-Jean-de-Minervois</v>
          </cell>
        </row>
        <row r="271">
          <cell r="A271" t="str">
            <v>34270 - Saint-Jean-de-Védas</v>
          </cell>
          <cell r="CD271">
            <v>3</v>
          </cell>
        </row>
        <row r="272">
          <cell r="A272" t="str">
            <v>34271 - Saint-Julien</v>
          </cell>
        </row>
        <row r="273">
          <cell r="A273" t="str">
            <v>34272 - Saint-Just</v>
          </cell>
        </row>
        <row r="274">
          <cell r="A274" t="str">
            <v>34273 - Saint-Martin-de-l'Arçon</v>
          </cell>
        </row>
        <row r="275">
          <cell r="A275" t="str">
            <v>34274 - Saint-Martin-de-Londres</v>
          </cell>
        </row>
        <row r="276">
          <cell r="A276" t="str">
            <v>34276 - Saint-Mathieu-de-Tréviers</v>
          </cell>
        </row>
        <row r="277">
          <cell r="A277" t="str">
            <v>34277 - Saint-Maurice-Navacelles</v>
          </cell>
        </row>
        <row r="278">
          <cell r="A278" t="str">
            <v>34278 - Saint-Michel</v>
          </cell>
        </row>
        <row r="279">
          <cell r="A279" t="str">
            <v>34279 - Saint-Nazaire-de-Ladarez</v>
          </cell>
        </row>
        <row r="280">
          <cell r="A280" t="str">
            <v>34280 - Saint-Nazaire-de-Pézan</v>
          </cell>
        </row>
        <row r="281">
          <cell r="A281" t="str">
            <v>34281 - Saint-Pargoire</v>
          </cell>
        </row>
        <row r="282">
          <cell r="A282" t="str">
            <v>34282 - Saint-Paul-et-Valmalle</v>
          </cell>
        </row>
        <row r="283">
          <cell r="A283" t="str">
            <v>34283 - Saint-Pierre-de-la-Fage</v>
          </cell>
        </row>
        <row r="284">
          <cell r="A284" t="str">
            <v>34284 - Saint-Pons-de-Thomières</v>
          </cell>
        </row>
        <row r="285">
          <cell r="A285" t="str">
            <v>34285 - Saint-Pons-de-Mauchiens</v>
          </cell>
        </row>
        <row r="286">
          <cell r="A286" t="str">
            <v>34286 - Saint-Privat</v>
          </cell>
        </row>
        <row r="287">
          <cell r="A287" t="str">
            <v>34287 - Saint-Saturnin-de-Lucian</v>
          </cell>
        </row>
        <row r="288">
          <cell r="A288" t="str">
            <v>34288 - Saint-Sériès</v>
          </cell>
        </row>
        <row r="289">
          <cell r="A289" t="str">
            <v>34289 - Saint-Thibéry</v>
          </cell>
        </row>
        <row r="290">
          <cell r="A290" t="str">
            <v>34290 - Saint-Vincent-de-Barbeyrargues</v>
          </cell>
        </row>
        <row r="291">
          <cell r="A291" t="str">
            <v>34291 - Saint-Vincent-d'Olargues</v>
          </cell>
        </row>
        <row r="292">
          <cell r="A292" t="str">
            <v>34292 - Salasc</v>
          </cell>
        </row>
        <row r="293">
          <cell r="A293" t="str">
            <v>34293 - La Salvetat-sur-Agout</v>
          </cell>
        </row>
        <row r="294">
          <cell r="A294" t="str">
            <v>34294 - Saturargues</v>
          </cell>
        </row>
        <row r="295">
          <cell r="A295" t="str">
            <v>34295 - Saussan</v>
          </cell>
        </row>
        <row r="296">
          <cell r="A296" t="str">
            <v>34296 - Saussines</v>
          </cell>
        </row>
        <row r="297">
          <cell r="A297" t="str">
            <v>34297 - Sauteyrargues</v>
          </cell>
        </row>
        <row r="298">
          <cell r="A298" t="str">
            <v>34298 - Sauvian</v>
          </cell>
        </row>
        <row r="299">
          <cell r="A299" t="str">
            <v>34299 - Sérignan</v>
          </cell>
        </row>
        <row r="300">
          <cell r="A300" t="str">
            <v>34300 - Servian</v>
          </cell>
        </row>
        <row r="301">
          <cell r="A301" t="str">
            <v>34301 - Sète</v>
          </cell>
          <cell r="CD301">
            <v>2</v>
          </cell>
        </row>
        <row r="302">
          <cell r="A302" t="str">
            <v>34302 - Siran</v>
          </cell>
        </row>
        <row r="303">
          <cell r="A303" t="str">
            <v>34303 - Sorbs</v>
          </cell>
        </row>
        <row r="304">
          <cell r="A304" t="str">
            <v>34304 - Soubès</v>
          </cell>
        </row>
        <row r="305">
          <cell r="A305" t="str">
            <v>34305 - Le Soulié</v>
          </cell>
        </row>
        <row r="306">
          <cell r="A306" t="str">
            <v>34306 - Soumont</v>
          </cell>
        </row>
        <row r="307">
          <cell r="A307" t="str">
            <v>34307 - Sussargues</v>
          </cell>
        </row>
        <row r="308">
          <cell r="A308" t="str">
            <v>34308 - Taussac-la-Billière</v>
          </cell>
        </row>
        <row r="309">
          <cell r="A309" t="str">
            <v>34309 - Teyran</v>
          </cell>
          <cell r="CD309">
            <v>2</v>
          </cell>
        </row>
        <row r="310">
          <cell r="A310" t="str">
            <v>34310 - Thézan-lès-Béziers</v>
          </cell>
        </row>
        <row r="311">
          <cell r="A311" t="str">
            <v>34311 - Tourbes</v>
          </cell>
        </row>
        <row r="312">
          <cell r="A312" t="str">
            <v>34312 - La Tour-sur-Orb</v>
          </cell>
          <cell r="CD312">
            <v>1</v>
          </cell>
        </row>
        <row r="313">
          <cell r="A313" t="str">
            <v>34313 - Tressan</v>
          </cell>
        </row>
        <row r="314">
          <cell r="A314" t="str">
            <v>34314 - Le Triadou</v>
          </cell>
        </row>
        <row r="315">
          <cell r="A315" t="str">
            <v>34315 - Usclas-d'Hérault</v>
          </cell>
        </row>
        <row r="316">
          <cell r="A316" t="str">
            <v>34316 - Usclas-du-Bosc</v>
          </cell>
        </row>
        <row r="317">
          <cell r="A317" t="str">
            <v>34317 - La Vacquerie-et-Saint-Martin-de-Castries</v>
          </cell>
        </row>
        <row r="318">
          <cell r="A318" t="str">
            <v>34318 - Vacquières</v>
          </cell>
        </row>
        <row r="319">
          <cell r="A319" t="str">
            <v>34319 - Vailhan</v>
          </cell>
        </row>
        <row r="320">
          <cell r="A320" t="str">
            <v>34320 - Vailhauquès</v>
          </cell>
        </row>
        <row r="321">
          <cell r="A321" t="str">
            <v>34321 - Valergues</v>
          </cell>
          <cell r="CD321">
            <v>1</v>
          </cell>
        </row>
        <row r="322">
          <cell r="A322" t="str">
            <v>34322 - Valflaunès</v>
          </cell>
        </row>
        <row r="323">
          <cell r="A323" t="str">
            <v>34323 - Valmascle</v>
          </cell>
        </row>
        <row r="324">
          <cell r="A324" t="str">
            <v>34324 - Valras-Plage</v>
          </cell>
        </row>
        <row r="325">
          <cell r="A325" t="str">
            <v>34325 - Valros</v>
          </cell>
        </row>
        <row r="326">
          <cell r="A326" t="str">
            <v>34326 - Vélieux</v>
          </cell>
        </row>
        <row r="327">
          <cell r="A327" t="str">
            <v>34327 - Vendargues</v>
          </cell>
        </row>
        <row r="328">
          <cell r="A328" t="str">
            <v>34328 - Vendémian</v>
          </cell>
        </row>
        <row r="329">
          <cell r="A329" t="str">
            <v>34329 - Vendres</v>
          </cell>
        </row>
        <row r="330">
          <cell r="A330" t="str">
            <v>34330 - Vérargues</v>
          </cell>
        </row>
        <row r="331">
          <cell r="A331" t="str">
            <v>34331 - Verreries-de-Moussans</v>
          </cell>
        </row>
        <row r="332">
          <cell r="A332" t="str">
            <v>34332 - Vias</v>
          </cell>
        </row>
        <row r="333">
          <cell r="A333" t="str">
            <v>34333 - Vic-la-Gardiole</v>
          </cell>
        </row>
        <row r="334">
          <cell r="A334" t="str">
            <v>34334 - Vieussan</v>
          </cell>
        </row>
        <row r="335">
          <cell r="A335" t="str">
            <v>34335 - Villemagne-l'Argentière</v>
          </cell>
        </row>
        <row r="336">
          <cell r="A336" t="str">
            <v>34336 - Villeneuve-lès-Béziers</v>
          </cell>
        </row>
        <row r="337">
          <cell r="A337" t="str">
            <v>34337 - Villeneuve-lès-Maguelone</v>
          </cell>
          <cell r="CD337">
            <v>1</v>
          </cell>
        </row>
        <row r="338">
          <cell r="A338" t="str">
            <v>34338 - Villeneuvette</v>
          </cell>
        </row>
        <row r="339">
          <cell r="A339" t="str">
            <v>34339 - Villespassans</v>
          </cell>
        </row>
        <row r="340">
          <cell r="A340" t="str">
            <v>34340 - Villetelle</v>
          </cell>
        </row>
        <row r="341">
          <cell r="A341" t="str">
            <v>34341 - Villeveyrac</v>
          </cell>
        </row>
        <row r="342">
          <cell r="A342" t="str">
            <v>34342 - Viols-en-Laval</v>
          </cell>
        </row>
        <row r="343">
          <cell r="A343" t="str">
            <v>34343 - Viols-le-Fort</v>
          </cell>
        </row>
        <row r="344">
          <cell r="A344" t="str">
            <v>34344 - La Grande-Motte</v>
          </cell>
          <cell r="CD34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workbookViewId="0">
      <selection sqref="A1:U1"/>
    </sheetView>
  </sheetViews>
  <sheetFormatPr baseColWidth="10" defaultRowHeight="12.75" x14ac:dyDescent="0.2"/>
  <cols>
    <col min="1" max="1" width="20.85546875" style="106" customWidth="1"/>
    <col min="2" max="3" width="7.140625" style="106" customWidth="1"/>
    <col min="4" max="4" width="8.5703125" style="106" customWidth="1"/>
    <col min="5" max="5" width="14.28515625" style="106" customWidth="1"/>
    <col min="6" max="6" width="7.5703125" style="106" customWidth="1"/>
    <col min="7" max="7" width="7.140625" style="106" customWidth="1"/>
    <col min="8" max="8" width="6.42578125" style="106" customWidth="1"/>
    <col min="9" max="9" width="15.28515625" style="106" customWidth="1"/>
    <col min="10" max="10" width="6.42578125" style="106" customWidth="1"/>
    <col min="11" max="11" width="7.28515625" style="106" customWidth="1"/>
    <col min="12" max="12" width="6.85546875" style="106" customWidth="1"/>
    <col min="13" max="13" width="20.42578125" style="106" customWidth="1"/>
    <col min="14" max="15" width="10.5703125" style="106" customWidth="1"/>
    <col min="16" max="16" width="7.42578125" style="106" customWidth="1"/>
    <col min="17" max="17" width="11.5703125" style="106" customWidth="1"/>
    <col min="18" max="19" width="7.7109375" style="106" customWidth="1"/>
    <col min="20" max="21" width="10.5703125" style="106" customWidth="1"/>
    <col min="22" max="16384" width="11.42578125" style="106"/>
  </cols>
  <sheetData>
    <row r="1" spans="1:21" ht="15" x14ac:dyDescent="0.25">
      <c r="A1" s="157" t="s">
        <v>117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21" s="108" customFormat="1" ht="21" x14ac:dyDescent="0.35">
      <c r="A2" s="158" t="str">
        <f>A1</f>
        <v>Lattes</v>
      </c>
      <c r="B2" s="158">
        <f t="shared" ref="B2:K2" si="0">LOOKUP($A$1,N5libcomDem,Dmotif_Assistante_maternelle)</f>
        <v>1</v>
      </c>
      <c r="C2" s="158">
        <f t="shared" si="0"/>
        <v>1</v>
      </c>
      <c r="D2" s="158">
        <f t="shared" si="0"/>
        <v>1</v>
      </c>
      <c r="E2" s="158">
        <f t="shared" si="0"/>
        <v>1</v>
      </c>
      <c r="F2" s="158">
        <f t="shared" si="0"/>
        <v>1</v>
      </c>
      <c r="G2" s="158">
        <f t="shared" si="0"/>
        <v>1</v>
      </c>
      <c r="H2" s="158">
        <f t="shared" si="0"/>
        <v>1</v>
      </c>
      <c r="I2" s="158">
        <f t="shared" si="0"/>
        <v>1</v>
      </c>
      <c r="J2" s="158">
        <f t="shared" si="0"/>
        <v>1</v>
      </c>
      <c r="K2" s="158">
        <f t="shared" si="0"/>
        <v>1</v>
      </c>
      <c r="L2" s="107"/>
      <c r="M2" s="158" t="str">
        <f>A2</f>
        <v>Lattes</v>
      </c>
      <c r="N2" s="158"/>
      <c r="O2" s="158"/>
      <c r="P2" s="158"/>
      <c r="Q2" s="158"/>
      <c r="R2" s="158"/>
      <c r="S2" s="158"/>
      <c r="T2" s="158"/>
      <c r="U2" s="158"/>
    </row>
    <row r="3" spans="1:21" s="108" customFormat="1" ht="18.75" x14ac:dyDescent="0.3">
      <c r="A3" s="159" t="s">
        <v>438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09"/>
      <c r="M3" s="159" t="str">
        <f>A3</f>
        <v>Demande HLM adressée au territoire au 31 décembre 2020</v>
      </c>
      <c r="N3" s="159"/>
      <c r="O3" s="159"/>
      <c r="P3" s="159"/>
      <c r="Q3" s="159"/>
      <c r="R3" s="159"/>
      <c r="S3" s="159"/>
      <c r="T3" s="159"/>
      <c r="U3" s="159"/>
    </row>
    <row r="4" spans="1:21" s="108" customFormat="1" ht="18.75" x14ac:dyDescent="0.3">
      <c r="A4" s="159" t="s">
        <v>439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09"/>
      <c r="M4" s="159" t="s">
        <v>440</v>
      </c>
      <c r="N4" s="159"/>
      <c r="O4" s="159"/>
      <c r="P4" s="159"/>
      <c r="Q4" s="159"/>
      <c r="R4" s="159"/>
      <c r="S4" s="159"/>
      <c r="T4" s="159"/>
      <c r="U4" s="159"/>
    </row>
    <row r="5" spans="1:21" s="108" customFormat="1" ht="18.75" x14ac:dyDescent="0.3">
      <c r="A5" s="154" t="s">
        <v>441</v>
      </c>
      <c r="B5" s="155"/>
      <c r="C5" s="156"/>
      <c r="D5" s="109"/>
      <c r="E5" s="154" t="s">
        <v>442</v>
      </c>
      <c r="F5" s="155"/>
      <c r="G5" s="156"/>
      <c r="H5" s="109"/>
      <c r="I5" s="154" t="s">
        <v>443</v>
      </c>
      <c r="J5" s="155"/>
      <c r="K5" s="156"/>
      <c r="L5" s="109"/>
      <c r="M5" s="154" t="s">
        <v>444</v>
      </c>
      <c r="N5" s="155"/>
      <c r="O5" s="155"/>
      <c r="P5" s="155"/>
      <c r="Q5" s="155"/>
      <c r="R5" s="155"/>
      <c r="S5" s="155"/>
      <c r="T5" s="155"/>
      <c r="U5" s="156"/>
    </row>
    <row r="6" spans="1:21" s="108" customFormat="1" x14ac:dyDescent="0.2">
      <c r="A6" s="110"/>
      <c r="B6" s="111"/>
      <c r="C6" s="112"/>
      <c r="D6" s="109"/>
      <c r="E6" s="110"/>
      <c r="F6" s="111"/>
      <c r="G6" s="112"/>
      <c r="H6" s="109"/>
      <c r="I6" s="110"/>
      <c r="J6" s="111"/>
      <c r="K6" s="112"/>
      <c r="L6" s="109"/>
      <c r="M6" s="113"/>
      <c r="N6" s="114"/>
      <c r="O6" s="114"/>
      <c r="P6" s="114"/>
      <c r="Q6" s="114"/>
      <c r="R6" s="114"/>
      <c r="S6" s="114"/>
      <c r="T6" s="114"/>
      <c r="U6" s="115"/>
    </row>
    <row r="7" spans="1:21" s="108" customFormat="1" x14ac:dyDescent="0.2">
      <c r="A7" s="100" t="s">
        <v>387</v>
      </c>
      <c r="B7" s="116">
        <f>VLOOKUP($A$1,Motif_demande!$B:$AF,3,0)</f>
        <v>0</v>
      </c>
      <c r="C7" s="99">
        <f t="shared" ref="C7:C33" si="1">B7/$B$35</f>
        <v>0</v>
      </c>
      <c r="D7" s="109"/>
      <c r="E7" s="100" t="s">
        <v>343</v>
      </c>
      <c r="F7" s="98">
        <f>VLOOKUP($A$1,Situ_familiale!$B:$AF,3,0)</f>
        <v>446</v>
      </c>
      <c r="G7" s="99">
        <f>F7/$F$16</f>
        <v>0.50338600451467264</v>
      </c>
      <c r="H7" s="109"/>
      <c r="I7" s="100" t="s">
        <v>330</v>
      </c>
      <c r="J7" s="98">
        <f>VLOOKUP($A$1,Statut_prof!$B:$AF,5,0)</f>
        <v>4</v>
      </c>
      <c r="K7" s="99">
        <f>J7/$J$17</f>
        <v>4.5146726862302479E-3</v>
      </c>
      <c r="M7" s="100"/>
      <c r="N7" s="160" t="s">
        <v>445</v>
      </c>
      <c r="O7" s="160"/>
      <c r="P7" s="160"/>
      <c r="Q7" s="160"/>
      <c r="R7" s="160"/>
      <c r="S7" s="160"/>
      <c r="T7" s="160"/>
      <c r="U7" s="117"/>
    </row>
    <row r="8" spans="1:21" s="108" customFormat="1" x14ac:dyDescent="0.2">
      <c r="A8" s="100" t="s">
        <v>389</v>
      </c>
      <c r="B8" s="116">
        <f>VLOOKUP($A$1,Motif_demande!$B:$AF,5,0)</f>
        <v>10</v>
      </c>
      <c r="C8" s="99">
        <f t="shared" si="1"/>
        <v>1.1286681715575621E-2</v>
      </c>
      <c r="D8" s="109"/>
      <c r="E8" s="100" t="s">
        <v>344</v>
      </c>
      <c r="F8" s="98">
        <f>VLOOKUP($A$1,Situ_familiale!$B:$AF,4,0)</f>
        <v>76</v>
      </c>
      <c r="G8" s="99">
        <f t="shared" ref="G8:G14" si="2">F8/$F$16</f>
        <v>8.5778781038374718E-2</v>
      </c>
      <c r="H8" s="109"/>
      <c r="I8" s="100" t="s">
        <v>446</v>
      </c>
      <c r="J8" s="98">
        <f>VLOOKUP($A$1,Statut_prof!$B:$AF,6,0)</f>
        <v>24</v>
      </c>
      <c r="K8" s="99">
        <f t="shared" ref="K8:K15" si="3">J8/$J$17</f>
        <v>2.7088036117381489E-2</v>
      </c>
      <c r="M8" s="100"/>
      <c r="N8" s="118" t="s">
        <v>447</v>
      </c>
      <c r="O8" s="118">
        <v>1</v>
      </c>
      <c r="P8" s="118">
        <v>2</v>
      </c>
      <c r="Q8" s="118">
        <v>3</v>
      </c>
      <c r="R8" s="118">
        <v>4</v>
      </c>
      <c r="S8" s="118">
        <v>5</v>
      </c>
      <c r="T8" s="118" t="s">
        <v>448</v>
      </c>
      <c r="U8" s="119" t="s">
        <v>449</v>
      </c>
    </row>
    <row r="9" spans="1:21" s="108" customFormat="1" x14ac:dyDescent="0.2">
      <c r="A9" s="100" t="s">
        <v>390</v>
      </c>
      <c r="B9" s="116">
        <f>VLOOKUP($A$1,Motif_demande!$B:$AF,6,0)</f>
        <v>6</v>
      </c>
      <c r="C9" s="99">
        <f t="shared" si="1"/>
        <v>6.7720090293453723E-3</v>
      </c>
      <c r="D9" s="109"/>
      <c r="E9" s="100" t="s">
        <v>345</v>
      </c>
      <c r="F9" s="98">
        <f>VLOOKUP($A$1,Situ_familiale!$B:$AF,5,0)</f>
        <v>82</v>
      </c>
      <c r="G9" s="99">
        <f t="shared" si="2"/>
        <v>9.2550790067720087E-2</v>
      </c>
      <c r="H9" s="109"/>
      <c r="I9" s="100" t="s">
        <v>333</v>
      </c>
      <c r="J9" s="98">
        <f>VLOOKUP($A$1,Statut_prof!$B:$AF,8,0)+VLOOKUP($A$1,Statut_prof!$B:$AF,9,0)</f>
        <v>188</v>
      </c>
      <c r="K9" s="99">
        <f t="shared" si="3"/>
        <v>0.21218961625282168</v>
      </c>
      <c r="M9" s="100" t="s">
        <v>450</v>
      </c>
      <c r="N9" s="98">
        <f>VLOOKUP($A$1,Compo_famille!$B:$AF,3,0)</f>
        <v>86</v>
      </c>
      <c r="O9" s="98">
        <f>VLOOKUP($A$1,Compo_famille!$B:$AF,4,0)</f>
        <v>43</v>
      </c>
      <c r="P9" s="98">
        <f>VLOOKUP($A$1,Compo_famille!$B:$AF,5,0)</f>
        <v>70</v>
      </c>
      <c r="Q9" s="98">
        <f>VLOOKUP($A$1,Compo_famille!$B:$AF,6,0)</f>
        <v>46</v>
      </c>
      <c r="R9" s="98">
        <f>VLOOKUP($A$1,Compo_famille!$B:$AF,7,0)</f>
        <v>11</v>
      </c>
      <c r="S9" s="98">
        <f>VLOOKUP($A$1,Compo_famille!$B:$AF,8,0)</f>
        <v>2</v>
      </c>
      <c r="T9" s="98">
        <f>VLOOKUP($A$1,Compo_famille!$B:$AF,9,0)</f>
        <v>3</v>
      </c>
      <c r="U9" s="120">
        <f>SUM(N9:T9)</f>
        <v>261</v>
      </c>
    </row>
    <row r="10" spans="1:21" s="108" customFormat="1" x14ac:dyDescent="0.2">
      <c r="A10" s="100" t="s">
        <v>391</v>
      </c>
      <c r="B10" s="116">
        <f>VLOOKUP($A$1,Motif_demande!$B:$AF,7,0)</f>
        <v>53</v>
      </c>
      <c r="C10" s="99">
        <f t="shared" si="1"/>
        <v>5.9819413092550788E-2</v>
      </c>
      <c r="D10" s="109"/>
      <c r="E10" s="100" t="s">
        <v>346</v>
      </c>
      <c r="F10" s="98">
        <f>VLOOKUP($A$1,Situ_familiale!$B:$AF,7,0)</f>
        <v>160</v>
      </c>
      <c r="G10" s="99">
        <f t="shared" si="2"/>
        <v>0.18058690744920994</v>
      </c>
      <c r="H10" s="109"/>
      <c r="I10" s="100" t="s">
        <v>451</v>
      </c>
      <c r="J10" s="98">
        <f>VLOOKUP($A$1,Statut_prof!$B:$AF,10,0)</f>
        <v>49</v>
      </c>
      <c r="K10" s="99">
        <f t="shared" si="3"/>
        <v>5.5304740406320545E-2</v>
      </c>
      <c r="M10" s="100" t="s">
        <v>452</v>
      </c>
      <c r="N10" s="98">
        <f>VLOOKUP($A$1,Compo_famille!$B:$AF,10,0)</f>
        <v>385</v>
      </c>
      <c r="O10" s="98">
        <f>VLOOKUP($A$1,Compo_famille!$B:$AF,11,0)</f>
        <v>120</v>
      </c>
      <c r="P10" s="98">
        <f>VLOOKUP($A$1,Compo_famille!$B:$AF,12,0)</f>
        <v>81</v>
      </c>
      <c r="Q10" s="98">
        <f>VLOOKUP($A$1,Compo_famille!$B:$AF,13,0)</f>
        <v>30</v>
      </c>
      <c r="R10" s="98">
        <f>VLOOKUP($A$1,Compo_famille!$B:$AF,14,0)</f>
        <v>4</v>
      </c>
      <c r="S10" s="98">
        <f>VLOOKUP($A$1,Compo_famille!$B:$AF,15,0)</f>
        <v>2</v>
      </c>
      <c r="T10" s="98">
        <f>VLOOKUP($A$1,Compo_famille!$B:$AF,16,0)</f>
        <v>3</v>
      </c>
      <c r="U10" s="120">
        <f>SUM(N10:T10)</f>
        <v>625</v>
      </c>
    </row>
    <row r="11" spans="1:21" s="108" customFormat="1" x14ac:dyDescent="0.2">
      <c r="A11" s="100" t="s">
        <v>393</v>
      </c>
      <c r="B11" s="116">
        <f>VLOOKUP($A$1,Motif_demande!$B:$AF,9,0)</f>
        <v>1</v>
      </c>
      <c r="C11" s="99">
        <f t="shared" si="1"/>
        <v>1.128668171557562E-3</v>
      </c>
      <c r="D11" s="109"/>
      <c r="E11" s="100" t="s">
        <v>347</v>
      </c>
      <c r="F11" s="98">
        <f>VLOOKUP($A$1,Situ_familiale!$B:$AF,9,0)</f>
        <v>19</v>
      </c>
      <c r="G11" s="99">
        <f t="shared" si="2"/>
        <v>2.144469525959368E-2</v>
      </c>
      <c r="H11" s="109"/>
      <c r="I11" s="100" t="s">
        <v>453</v>
      </c>
      <c r="J11" s="98">
        <f>VLOOKUP($A$1,Statut_prof!$B:$AF,3,0)+VLOOKUP($A$1,Statut_prof!$B:$AF,4,0)+VLOOKUP($A$1,Statut_prof!$B:$AF,11,0)+VLOOKUP($A$1,Statut_prof!$B:$AF,19,0)</f>
        <v>425</v>
      </c>
      <c r="K11" s="99">
        <f t="shared" si="3"/>
        <v>0.47968397291196391</v>
      </c>
      <c r="M11" s="100" t="s">
        <v>454</v>
      </c>
      <c r="N11" s="101"/>
      <c r="O11" s="101"/>
      <c r="P11" s="101"/>
      <c r="Q11" s="101"/>
      <c r="R11" s="101"/>
      <c r="S11" s="101"/>
      <c r="T11" s="101"/>
      <c r="U11" s="121">
        <v>0</v>
      </c>
    </row>
    <row r="12" spans="1:21" s="108" customFormat="1" x14ac:dyDescent="0.2">
      <c r="A12" s="100" t="s">
        <v>455</v>
      </c>
      <c r="B12" s="116">
        <f>VLOOKUP($A$1,Motif_demande!$B:$AF,10,0)</f>
        <v>77</v>
      </c>
      <c r="C12" s="99">
        <f t="shared" si="1"/>
        <v>8.6907449209932278E-2</v>
      </c>
      <c r="D12" s="109"/>
      <c r="E12" s="100" t="s">
        <v>348</v>
      </c>
      <c r="F12" s="98">
        <f>VLOOKUP($A$1,Situ_familiale!$B:$AF,11,0)</f>
        <v>92</v>
      </c>
      <c r="G12" s="99">
        <f t="shared" si="2"/>
        <v>0.10383747178329571</v>
      </c>
      <c r="H12" s="109"/>
      <c r="I12" s="100" t="s">
        <v>338</v>
      </c>
      <c r="J12" s="98">
        <f>VLOOKUP($A$1,Statut_prof!$B:$AF,13,0)</f>
        <v>127</v>
      </c>
      <c r="K12" s="99">
        <f t="shared" si="3"/>
        <v>0.14334085778781039</v>
      </c>
      <c r="M12" s="100"/>
      <c r="N12" s="101"/>
      <c r="O12" s="101"/>
      <c r="P12" s="101"/>
      <c r="Q12" s="101"/>
      <c r="R12" s="101"/>
      <c r="S12" s="101"/>
      <c r="T12" s="101"/>
      <c r="U12" s="122"/>
    </row>
    <row r="13" spans="1:21" s="108" customFormat="1" x14ac:dyDescent="0.2">
      <c r="A13" s="100" t="s">
        <v>399</v>
      </c>
      <c r="B13" s="116">
        <f>VLOOKUP($A$1,Motif_demande!$B:$AF,16,0)</f>
        <v>18</v>
      </c>
      <c r="C13" s="99">
        <f t="shared" si="1"/>
        <v>2.0316027088036117E-2</v>
      </c>
      <c r="D13" s="109"/>
      <c r="E13" s="100" t="s">
        <v>349</v>
      </c>
      <c r="F13" s="98">
        <f>VLOOKUP($A$1,Situ_familiale!$B:$AF,12,0)</f>
        <v>8</v>
      </c>
      <c r="G13" s="99">
        <f t="shared" si="2"/>
        <v>9.0293453724604959E-3</v>
      </c>
      <c r="H13" s="109"/>
      <c r="I13" s="100" t="s">
        <v>339</v>
      </c>
      <c r="J13" s="98">
        <f>VLOOKUP($A$1,Statut_prof!$B:$AF,15,0)+VLOOKUP($A$1,Statut_prof!$B:$AF,14,0)</f>
        <v>10</v>
      </c>
      <c r="K13" s="99">
        <f t="shared" si="3"/>
        <v>1.1286681715575621E-2</v>
      </c>
      <c r="M13" s="100" t="s">
        <v>449</v>
      </c>
      <c r="N13" s="123">
        <f>N9+N10</f>
        <v>471</v>
      </c>
      <c r="O13" s="123">
        <f t="shared" ref="O13:T13" si="4">O9+O10</f>
        <v>163</v>
      </c>
      <c r="P13" s="123">
        <f t="shared" si="4"/>
        <v>151</v>
      </c>
      <c r="Q13" s="123">
        <f t="shared" si="4"/>
        <v>76</v>
      </c>
      <c r="R13" s="123">
        <f t="shared" si="4"/>
        <v>15</v>
      </c>
      <c r="S13" s="123">
        <f t="shared" si="4"/>
        <v>4</v>
      </c>
      <c r="T13" s="123">
        <f t="shared" si="4"/>
        <v>6</v>
      </c>
      <c r="U13" s="124">
        <f>SUM(U9:U11)</f>
        <v>886</v>
      </c>
    </row>
    <row r="14" spans="1:21" s="108" customFormat="1" x14ac:dyDescent="0.2">
      <c r="A14" s="100" t="s">
        <v>398</v>
      </c>
      <c r="B14" s="116">
        <f>VLOOKUP($A$1,Motif_demande!$B:$AF,15,0)</f>
        <v>17</v>
      </c>
      <c r="C14" s="99">
        <f t="shared" si="1"/>
        <v>1.9187358916478554E-2</v>
      </c>
      <c r="D14" s="109"/>
      <c r="E14" s="100" t="s">
        <v>454</v>
      </c>
      <c r="F14" s="98">
        <f>VLOOKUP($A$1,Situ_familiale!$B:$AF,6,0)+VLOOKUP($A$1,Situ_familiale!$B:$AF,8,0)+VLOOKUP($A$1,Situ_familiale!$B:$AF,10,0)</f>
        <v>3</v>
      </c>
      <c r="G14" s="99">
        <f t="shared" si="2"/>
        <v>3.3860045146726862E-3</v>
      </c>
      <c r="H14" s="109"/>
      <c r="I14" s="100" t="s">
        <v>341</v>
      </c>
      <c r="J14" s="98">
        <f>VLOOKUP($A$1,Statut_prof!$B:$AF,18,0)</f>
        <v>59</v>
      </c>
      <c r="K14" s="99">
        <f t="shared" si="3"/>
        <v>6.6591422121896157E-2</v>
      </c>
      <c r="M14" s="100"/>
      <c r="N14" s="125"/>
      <c r="O14" s="125"/>
      <c r="P14" s="125"/>
      <c r="Q14" s="125"/>
      <c r="R14" s="125"/>
      <c r="S14" s="125"/>
      <c r="T14" s="125"/>
      <c r="U14" s="126"/>
    </row>
    <row r="15" spans="1:21" s="108" customFormat="1" x14ac:dyDescent="0.2">
      <c r="A15" s="100" t="s">
        <v>456</v>
      </c>
      <c r="B15" s="116">
        <v>0</v>
      </c>
      <c r="C15" s="99">
        <f t="shared" si="1"/>
        <v>0</v>
      </c>
      <c r="D15" s="109"/>
      <c r="E15" s="100"/>
      <c r="F15" s="101"/>
      <c r="G15" s="102"/>
      <c r="H15" s="109"/>
      <c r="I15" s="100" t="s">
        <v>454</v>
      </c>
      <c r="J15" s="98">
        <v>0</v>
      </c>
      <c r="K15" s="99">
        <f t="shared" si="3"/>
        <v>0</v>
      </c>
      <c r="M15" s="100"/>
      <c r="N15" s="118" t="s">
        <v>447</v>
      </c>
      <c r="O15" s="118">
        <v>1</v>
      </c>
      <c r="P15" s="118">
        <v>2</v>
      </c>
      <c r="Q15" s="118">
        <v>3</v>
      </c>
      <c r="R15" s="118">
        <v>4</v>
      </c>
      <c r="S15" s="118">
        <v>5</v>
      </c>
      <c r="T15" s="118" t="s">
        <v>448</v>
      </c>
      <c r="U15" s="119" t="s">
        <v>449</v>
      </c>
    </row>
    <row r="16" spans="1:21" s="108" customFormat="1" x14ac:dyDescent="0.2">
      <c r="A16" s="100" t="s">
        <v>400</v>
      </c>
      <c r="B16" s="116">
        <f>VLOOKUP($A$1,Motif_demande!$B:$AF,17,0)</f>
        <v>45</v>
      </c>
      <c r="C16" s="99">
        <f t="shared" si="1"/>
        <v>5.0790067720090294E-2</v>
      </c>
      <c r="D16" s="109"/>
      <c r="E16" s="127"/>
      <c r="F16" s="104">
        <f>SUM(F7:F14)</f>
        <v>886</v>
      </c>
      <c r="G16" s="105">
        <f>SUM(G7:G14)</f>
        <v>0.99999999999999978</v>
      </c>
      <c r="H16" s="109"/>
      <c r="I16" s="100"/>
      <c r="J16" s="101"/>
      <c r="K16" s="102"/>
      <c r="L16" s="109"/>
      <c r="M16" s="100" t="s">
        <v>450</v>
      </c>
      <c r="N16" s="128">
        <f>N9/$U$13</f>
        <v>9.7065462753950338E-2</v>
      </c>
      <c r="O16" s="128">
        <f t="shared" ref="O16:U17" si="5">O9/$U$13</f>
        <v>4.8532731376975169E-2</v>
      </c>
      <c r="P16" s="128">
        <f t="shared" si="5"/>
        <v>7.900677200902935E-2</v>
      </c>
      <c r="Q16" s="128">
        <f t="shared" si="5"/>
        <v>5.1918735891647853E-2</v>
      </c>
      <c r="R16" s="128">
        <f t="shared" si="5"/>
        <v>1.2415349887133182E-2</v>
      </c>
      <c r="S16" s="128">
        <f t="shared" si="5"/>
        <v>2.257336343115124E-3</v>
      </c>
      <c r="T16" s="128">
        <f t="shared" si="5"/>
        <v>3.3860045146726862E-3</v>
      </c>
      <c r="U16" s="129">
        <f>U9/$U$13</f>
        <v>0.2945823927765237</v>
      </c>
    </row>
    <row r="17" spans="1:21" s="108" customFormat="1" x14ac:dyDescent="0.2">
      <c r="A17" s="100" t="s">
        <v>401</v>
      </c>
      <c r="B17" s="116">
        <f>VLOOKUP($A$1,Motif_demande!$B:$AF,18,0)</f>
        <v>180</v>
      </c>
      <c r="C17" s="99">
        <f t="shared" si="1"/>
        <v>0.20316027088036118</v>
      </c>
      <c r="D17" s="109"/>
      <c r="E17" s="109"/>
      <c r="F17" s="130"/>
      <c r="G17" s="109"/>
      <c r="H17" s="109"/>
      <c r="I17" s="127"/>
      <c r="J17" s="131">
        <f>SUM(J7:J15)</f>
        <v>886</v>
      </c>
      <c r="K17" s="105">
        <f>SUM(K7:K15)</f>
        <v>1</v>
      </c>
      <c r="L17" s="109"/>
      <c r="M17" s="100" t="s">
        <v>452</v>
      </c>
      <c r="N17" s="128">
        <f>N10/$U$13</f>
        <v>0.43453724604966137</v>
      </c>
      <c r="O17" s="128">
        <f t="shared" si="5"/>
        <v>0.13544018058690746</v>
      </c>
      <c r="P17" s="128">
        <f t="shared" si="5"/>
        <v>9.1422121896162528E-2</v>
      </c>
      <c r="Q17" s="128">
        <f t="shared" si="5"/>
        <v>3.3860045146726865E-2</v>
      </c>
      <c r="R17" s="128">
        <f t="shared" si="5"/>
        <v>4.5146726862302479E-3</v>
      </c>
      <c r="S17" s="128">
        <f t="shared" si="5"/>
        <v>2.257336343115124E-3</v>
      </c>
      <c r="T17" s="128">
        <f t="shared" si="5"/>
        <v>3.3860045146726862E-3</v>
      </c>
      <c r="U17" s="129">
        <f t="shared" si="5"/>
        <v>0.70541760722347635</v>
      </c>
    </row>
    <row r="18" spans="1:21" s="108" customFormat="1" x14ac:dyDescent="0.2">
      <c r="A18" s="100" t="s">
        <v>402</v>
      </c>
      <c r="B18" s="116">
        <f>VLOOKUP($A$1,Motif_demande!$B:$AF,19,0)</f>
        <v>13</v>
      </c>
      <c r="C18" s="99">
        <f t="shared" si="1"/>
        <v>1.4672686230248307E-2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0"/>
      <c r="N18" s="132"/>
      <c r="O18" s="132"/>
      <c r="P18" s="132"/>
      <c r="Q18" s="132"/>
      <c r="R18" s="132"/>
      <c r="S18" s="132"/>
      <c r="T18" s="132"/>
      <c r="U18" s="102"/>
    </row>
    <row r="19" spans="1:21" s="108" customFormat="1" ht="18.75" x14ac:dyDescent="0.3">
      <c r="A19" s="100" t="s">
        <v>403</v>
      </c>
      <c r="B19" s="116">
        <f>VLOOKUP($A$1,Motif_demande!$B:$AF,20,0)</f>
        <v>165</v>
      </c>
      <c r="C19" s="99">
        <f t="shared" si="1"/>
        <v>0.18623024830699775</v>
      </c>
      <c r="D19" s="109"/>
      <c r="E19" s="154" t="s">
        <v>457</v>
      </c>
      <c r="F19" s="155"/>
      <c r="G19" s="156"/>
      <c r="H19" s="109"/>
      <c r="I19" s="154" t="s">
        <v>458</v>
      </c>
      <c r="J19" s="155"/>
      <c r="K19" s="156"/>
      <c r="L19" s="109"/>
      <c r="M19" s="103"/>
      <c r="N19" s="133">
        <f t="shared" ref="N19:T19" si="6">N13/$U$13</f>
        <v>0.53160270880361171</v>
      </c>
      <c r="O19" s="133">
        <f t="shared" si="6"/>
        <v>0.18397291196388263</v>
      </c>
      <c r="P19" s="133">
        <f t="shared" si="6"/>
        <v>0.17042889390519186</v>
      </c>
      <c r="Q19" s="133">
        <f t="shared" si="6"/>
        <v>8.5778781038374718E-2</v>
      </c>
      <c r="R19" s="133">
        <f t="shared" si="6"/>
        <v>1.6930022573363433E-2</v>
      </c>
      <c r="S19" s="133">
        <f t="shared" si="6"/>
        <v>4.5146726862302479E-3</v>
      </c>
      <c r="T19" s="133">
        <f t="shared" si="6"/>
        <v>6.7720090293453723E-3</v>
      </c>
      <c r="U19" s="134">
        <f>SUM(U13/U13)</f>
        <v>1</v>
      </c>
    </row>
    <row r="20" spans="1:21" s="108" customFormat="1" x14ac:dyDescent="0.2">
      <c r="A20" s="100" t="s">
        <v>404</v>
      </c>
      <c r="B20" s="116">
        <f>VLOOKUP($A$1,Motif_demande!$B:$AF,21,0)</f>
        <v>21</v>
      </c>
      <c r="C20" s="99">
        <f t="shared" si="1"/>
        <v>2.3702031602708805E-2</v>
      </c>
      <c r="D20" s="109"/>
      <c r="E20" s="110"/>
      <c r="F20" s="111"/>
      <c r="G20" s="112"/>
      <c r="H20" s="109"/>
      <c r="I20" s="110"/>
      <c r="J20" s="111"/>
      <c r="K20" s="112"/>
      <c r="L20" s="109"/>
      <c r="M20" s="109"/>
      <c r="N20" s="109"/>
      <c r="O20" s="109"/>
      <c r="P20" s="109"/>
      <c r="Q20" s="109"/>
      <c r="R20" s="109"/>
      <c r="S20" s="109"/>
      <c r="T20" s="109"/>
      <c r="U20" s="109"/>
    </row>
    <row r="21" spans="1:21" s="108" customFormat="1" ht="18.75" x14ac:dyDescent="0.3">
      <c r="A21" s="100" t="s">
        <v>459</v>
      </c>
      <c r="B21" s="116">
        <f>VLOOKUP($A$1,Motif_demande!$B:$AF,23,0)</f>
        <v>26</v>
      </c>
      <c r="C21" s="99">
        <f t="shared" si="1"/>
        <v>2.9345372460496615E-2</v>
      </c>
      <c r="D21" s="109"/>
      <c r="E21" s="135">
        <v>0</v>
      </c>
      <c r="F21" s="98">
        <f>VLOOKUP($A$1,RevenuMens_menage!$B:$AF,4,0)</f>
        <v>12</v>
      </c>
      <c r="G21" s="99">
        <f>F21/$F$36</f>
        <v>1.3544018058690745E-2</v>
      </c>
      <c r="I21" s="135">
        <v>0</v>
      </c>
      <c r="J21" s="98">
        <f>VLOOKUP($A$1,Revenu_UC!$B:$AF,4,0)</f>
        <v>12</v>
      </c>
      <c r="K21" s="99">
        <f t="shared" ref="K21:K33" si="7">J21/$J$36</f>
        <v>1.3544018058690745E-2</v>
      </c>
      <c r="M21" s="154" t="s">
        <v>460</v>
      </c>
      <c r="N21" s="155"/>
      <c r="O21" s="156"/>
      <c r="P21" s="109"/>
      <c r="Q21" s="154" t="s">
        <v>461</v>
      </c>
      <c r="R21" s="155"/>
      <c r="S21" s="156"/>
      <c r="T21" s="109"/>
      <c r="U21" s="109"/>
    </row>
    <row r="22" spans="1:21" s="108" customFormat="1" x14ac:dyDescent="0.2">
      <c r="A22" s="100" t="s">
        <v>406</v>
      </c>
      <c r="B22" s="116">
        <f>VLOOKUP($A$1,Motif_demande!$B:$AF,24,0)+VLOOKUP($A$1,Motif_demande!$B:$AF,8,0)</f>
        <v>10</v>
      </c>
      <c r="C22" s="99">
        <f t="shared" si="1"/>
        <v>1.1286681715575621E-2</v>
      </c>
      <c r="D22" s="109"/>
      <c r="E22" s="100" t="s">
        <v>352</v>
      </c>
      <c r="F22" s="98">
        <f>VLOOKUP($A$1,RevenuMens_menage!$B:$AF,5,0)</f>
        <v>44</v>
      </c>
      <c r="G22" s="99">
        <f t="shared" ref="G22:G33" si="8">F22/$F$36</f>
        <v>4.9661399548532728E-2</v>
      </c>
      <c r="I22" s="100" t="s">
        <v>352</v>
      </c>
      <c r="J22" s="98">
        <f>VLOOKUP($A$1,Revenu_UC!$B:$AF,5,0)</f>
        <v>87</v>
      </c>
      <c r="K22" s="99">
        <f t="shared" si="7"/>
        <v>9.8194130925507897E-2</v>
      </c>
      <c r="M22" s="110"/>
      <c r="N22" s="111"/>
      <c r="O22" s="112"/>
      <c r="P22" s="109"/>
      <c r="Q22" s="110"/>
      <c r="R22" s="111"/>
      <c r="S22" s="112"/>
      <c r="T22" s="109"/>
      <c r="U22" s="109"/>
    </row>
    <row r="23" spans="1:21" s="108" customFormat="1" x14ac:dyDescent="0.2">
      <c r="A23" s="100" t="s">
        <v>407</v>
      </c>
      <c r="B23" s="116">
        <f>VLOOKUP($A$1,Motif_demande!$B:$AF,25,0)</f>
        <v>3</v>
      </c>
      <c r="C23" s="99">
        <f t="shared" si="1"/>
        <v>3.3860045146726862E-3</v>
      </c>
      <c r="D23" s="109"/>
      <c r="E23" s="100" t="s">
        <v>353</v>
      </c>
      <c r="F23" s="98">
        <f>VLOOKUP($A$1,RevenuMens_menage!$B:$AF,6,0)</f>
        <v>143</v>
      </c>
      <c r="G23" s="99">
        <f t="shared" si="8"/>
        <v>0.16139954853273139</v>
      </c>
      <c r="I23" s="100" t="s">
        <v>353</v>
      </c>
      <c r="J23" s="98">
        <f>VLOOKUP($A$1,Revenu_UC!$B:$AF,6,0)</f>
        <v>260</v>
      </c>
      <c r="K23" s="99">
        <f t="shared" si="7"/>
        <v>0.29345372460496616</v>
      </c>
      <c r="M23" s="97" t="s">
        <v>462</v>
      </c>
      <c r="N23" s="98">
        <f>VLOOKUP($A$1,Logt_actuel!$B:$AF,3,0)</f>
        <v>5</v>
      </c>
      <c r="O23" s="99">
        <f t="shared" ref="O23:O42" si="9">N23/$N$44</f>
        <v>5.6433408577878106E-3</v>
      </c>
      <c r="Q23" s="100" t="s">
        <v>463</v>
      </c>
      <c r="R23" s="98">
        <f>VLOOKUP($A$1,Typologie!$B:$AF,3,0)</f>
        <v>64</v>
      </c>
      <c r="S23" s="99">
        <f t="shared" ref="S23:S28" si="10">R23/$R$30</f>
        <v>7.2234762979683967E-2</v>
      </c>
      <c r="T23" s="109"/>
      <c r="U23" s="109"/>
    </row>
    <row r="24" spans="1:21" s="108" customFormat="1" x14ac:dyDescent="0.2">
      <c r="A24" s="100" t="s">
        <v>408</v>
      </c>
      <c r="B24" s="116">
        <f>VLOOKUP($A$1,Motif_demande!$B:$AF,26,0)</f>
        <v>19</v>
      </c>
      <c r="C24" s="99">
        <f t="shared" si="1"/>
        <v>2.144469525959368E-2</v>
      </c>
      <c r="D24" s="109"/>
      <c r="E24" s="100" t="s">
        <v>354</v>
      </c>
      <c r="F24" s="98">
        <f>VLOOKUP($A$1,RevenuMens_menage!$B:$AF,7,0)</f>
        <v>235</v>
      </c>
      <c r="G24" s="99">
        <f t="shared" si="8"/>
        <v>0.26523702031602708</v>
      </c>
      <c r="I24" s="100" t="s">
        <v>354</v>
      </c>
      <c r="J24" s="98">
        <f>VLOOKUP($A$1,Revenu_UC!$B:$AF,7,0)</f>
        <v>300</v>
      </c>
      <c r="K24" s="99">
        <f t="shared" si="7"/>
        <v>0.33860045146726864</v>
      </c>
      <c r="M24" s="97" t="s">
        <v>373</v>
      </c>
      <c r="N24" s="136">
        <f>VLOOKUP($A$1,Logt_actuel!$B:$AF,8,0)</f>
        <v>1</v>
      </c>
      <c r="O24" s="99">
        <f t="shared" si="9"/>
        <v>1.128668171557562E-3</v>
      </c>
      <c r="Q24" s="100" t="s">
        <v>432</v>
      </c>
      <c r="R24" s="98">
        <f>VLOOKUP($A$1,Typologie!$B:$AF,4,0)</f>
        <v>339</v>
      </c>
      <c r="S24" s="99">
        <f t="shared" si="10"/>
        <v>0.38261851015801357</v>
      </c>
      <c r="T24" s="109"/>
      <c r="U24" s="109"/>
    </row>
    <row r="25" spans="1:21" s="108" customFormat="1" x14ac:dyDescent="0.2">
      <c r="A25" s="100" t="s">
        <v>464</v>
      </c>
      <c r="B25" s="116">
        <f>VLOOKUP($A$1,Motif_demande!$B:$AF,12,0)</f>
        <v>14</v>
      </c>
      <c r="C25" s="99">
        <f t="shared" si="1"/>
        <v>1.580135440180587E-2</v>
      </c>
      <c r="D25" s="109"/>
      <c r="E25" s="100" t="s">
        <v>355</v>
      </c>
      <c r="F25" s="98">
        <f>VLOOKUP($A$1,RevenuMens_menage!$B:$AF,8,0)</f>
        <v>206</v>
      </c>
      <c r="G25" s="99">
        <f t="shared" si="8"/>
        <v>0.2325056433408578</v>
      </c>
      <c r="I25" s="100" t="s">
        <v>355</v>
      </c>
      <c r="J25" s="98">
        <f>VLOOKUP($A$1,Revenu_UC!$B:$AF,8,0)</f>
        <v>162</v>
      </c>
      <c r="K25" s="99">
        <f t="shared" si="7"/>
        <v>0.18284424379232506</v>
      </c>
      <c r="M25" s="97" t="s">
        <v>369</v>
      </c>
      <c r="N25" s="136">
        <f>VLOOKUP($A$1,Logt_actuel!$B:$AF,4,0)</f>
        <v>0</v>
      </c>
      <c r="O25" s="99">
        <f t="shared" si="9"/>
        <v>0</v>
      </c>
      <c r="Q25" s="100" t="s">
        <v>433</v>
      </c>
      <c r="R25" s="98">
        <f>VLOOKUP($A$1,Typologie!$B:$AF,5,0)</f>
        <v>272</v>
      </c>
      <c r="S25" s="99">
        <f t="shared" si="10"/>
        <v>0.30699774266365687</v>
      </c>
      <c r="T25" s="109"/>
      <c r="U25" s="109"/>
    </row>
    <row r="26" spans="1:21" s="108" customFormat="1" x14ac:dyDescent="0.2">
      <c r="A26" s="100" t="s">
        <v>465</v>
      </c>
      <c r="B26" s="116">
        <f>VLOOKUP($A$1,Motif_demande!$B:$AF,13,0)</f>
        <v>5</v>
      </c>
      <c r="C26" s="99">
        <f t="shared" si="1"/>
        <v>5.6433408577878106E-3</v>
      </c>
      <c r="D26" s="109"/>
      <c r="E26" s="100" t="s">
        <v>356</v>
      </c>
      <c r="F26" s="98">
        <f>VLOOKUP($A$1,RevenuMens_menage!$B:$AF,9,0)</f>
        <v>116</v>
      </c>
      <c r="G26" s="99">
        <f t="shared" si="8"/>
        <v>0.1309255079006772</v>
      </c>
      <c r="I26" s="100" t="s">
        <v>356</v>
      </c>
      <c r="J26" s="98">
        <f>VLOOKUP($A$1,Revenu_UC!$B:$AF,9,0)</f>
        <v>35</v>
      </c>
      <c r="K26" s="99">
        <f t="shared" si="7"/>
        <v>3.9503386004514675E-2</v>
      </c>
      <c r="M26" s="97" t="s">
        <v>370</v>
      </c>
      <c r="N26" s="136">
        <f>VLOOKUP($A$1,Logt_actuel!$B:$AF,5,0)</f>
        <v>102</v>
      </c>
      <c r="O26" s="99">
        <f t="shared" si="9"/>
        <v>0.11512415349887133</v>
      </c>
      <c r="Q26" s="100" t="s">
        <v>434</v>
      </c>
      <c r="R26" s="98">
        <f>VLOOKUP($A$1,Typologie!$B:$AF,6,0)</f>
        <v>182</v>
      </c>
      <c r="S26" s="99">
        <f t="shared" si="10"/>
        <v>0.2054176072234763</v>
      </c>
      <c r="T26" s="109"/>
      <c r="U26" s="109"/>
    </row>
    <row r="27" spans="1:21" s="108" customFormat="1" x14ac:dyDescent="0.2">
      <c r="A27" s="100" t="s">
        <v>466</v>
      </c>
      <c r="B27" s="116">
        <f>VLOOKUP($A$1,Motif_demande!$B:$AF,14,0)</f>
        <v>43</v>
      </c>
      <c r="C27" s="99">
        <f t="shared" si="1"/>
        <v>4.8532731376975169E-2</v>
      </c>
      <c r="D27" s="109"/>
      <c r="E27" s="100" t="s">
        <v>357</v>
      </c>
      <c r="F27" s="98">
        <f>VLOOKUP($A$1,RevenuMens_menage!$B:$AF,10,0)</f>
        <v>46</v>
      </c>
      <c r="G27" s="99">
        <f t="shared" si="8"/>
        <v>5.1918735891647853E-2</v>
      </c>
      <c r="I27" s="100" t="s">
        <v>357</v>
      </c>
      <c r="J27" s="98">
        <f>VLOOKUP($A$1,Revenu_UC!$B:$AF,10,0)</f>
        <v>10</v>
      </c>
      <c r="K27" s="99">
        <f t="shared" si="7"/>
        <v>1.1286681715575621E-2</v>
      </c>
      <c r="M27" s="97" t="s">
        <v>371</v>
      </c>
      <c r="N27" s="136">
        <f>VLOOKUP($A$1,Logt_actuel!$B:$AF,6,0)</f>
        <v>74</v>
      </c>
      <c r="O27" s="99">
        <f t="shared" si="9"/>
        <v>8.35214446952596E-2</v>
      </c>
      <c r="Q27" s="100" t="s">
        <v>435</v>
      </c>
      <c r="R27" s="98">
        <f>VLOOKUP($A$1,Typologie!$B:$AF,7,0)</f>
        <v>29</v>
      </c>
      <c r="S27" s="99">
        <f t="shared" si="10"/>
        <v>3.2731376975169299E-2</v>
      </c>
      <c r="T27" s="109"/>
      <c r="U27" s="109"/>
    </row>
    <row r="28" spans="1:21" s="108" customFormat="1" x14ac:dyDescent="0.2">
      <c r="A28" s="100" t="s">
        <v>409</v>
      </c>
      <c r="B28" s="116">
        <f>VLOOKUP($A$1,Motif_demande!$B:$AF,27,0)</f>
        <v>8</v>
      </c>
      <c r="C28" s="99">
        <f t="shared" si="1"/>
        <v>9.0293453724604959E-3</v>
      </c>
      <c r="D28" s="109"/>
      <c r="E28" s="100" t="s">
        <v>358</v>
      </c>
      <c r="F28" s="98">
        <f>VLOOKUP($A$1,RevenuMens_menage!$B:$AF,11,0)</f>
        <v>39</v>
      </c>
      <c r="G28" s="99">
        <f t="shared" si="8"/>
        <v>4.4018058690744918E-2</v>
      </c>
      <c r="I28" s="100" t="s">
        <v>358</v>
      </c>
      <c r="J28" s="98">
        <f>VLOOKUP($A$1,Revenu_UC!$B:$AF,11,0)</f>
        <v>4</v>
      </c>
      <c r="K28" s="99">
        <f t="shared" si="7"/>
        <v>4.5146726862302479E-3</v>
      </c>
      <c r="M28" s="97" t="s">
        <v>374</v>
      </c>
      <c r="N28" s="136">
        <f>VLOOKUP($A$1,Logt_actuel!$B:$AF,9,0)</f>
        <v>3</v>
      </c>
      <c r="O28" s="99">
        <f t="shared" si="9"/>
        <v>3.3860045146726862E-3</v>
      </c>
      <c r="Q28" s="100" t="s">
        <v>436</v>
      </c>
      <c r="R28" s="98">
        <f>VLOOKUP($A$1,Typologie!$B:$AF,8,0)</f>
        <v>0</v>
      </c>
      <c r="S28" s="99">
        <f t="shared" si="10"/>
        <v>0</v>
      </c>
      <c r="T28" s="109"/>
      <c r="U28" s="109"/>
    </row>
    <row r="29" spans="1:21" s="108" customFormat="1" x14ac:dyDescent="0.2">
      <c r="A29" s="100" t="s">
        <v>411</v>
      </c>
      <c r="B29" s="116">
        <f>VLOOKUP($A$1,Motif_demande!$B:$AF,29,0)</f>
        <v>94</v>
      </c>
      <c r="C29" s="99">
        <f t="shared" si="1"/>
        <v>0.10609480812641084</v>
      </c>
      <c r="D29" s="109"/>
      <c r="E29" s="100" t="s">
        <v>359</v>
      </c>
      <c r="F29" s="98">
        <f>VLOOKUP($A$1,RevenuMens_menage!$B:$AF,12,0)</f>
        <v>17</v>
      </c>
      <c r="G29" s="99">
        <f t="shared" si="8"/>
        <v>1.9187358916478554E-2</v>
      </c>
      <c r="I29" s="100" t="s">
        <v>359</v>
      </c>
      <c r="J29" s="98">
        <f>VLOOKUP($A$1,Revenu_UC!$B:$AF,12,0)</f>
        <v>1</v>
      </c>
      <c r="K29" s="99">
        <f t="shared" si="7"/>
        <v>1.128668171557562E-3</v>
      </c>
      <c r="M29" s="97" t="s">
        <v>467</v>
      </c>
      <c r="N29" s="136">
        <f>VLOOKUP($A$1,Logt_actuel!$B:$AF,11,0)</f>
        <v>259</v>
      </c>
      <c r="O29" s="99">
        <f t="shared" si="9"/>
        <v>0.29232505643340856</v>
      </c>
      <c r="Q29" s="100"/>
      <c r="R29" s="101"/>
      <c r="S29" s="102"/>
    </row>
    <row r="30" spans="1:21" s="108" customFormat="1" x14ac:dyDescent="0.2">
      <c r="A30" s="100" t="s">
        <v>410</v>
      </c>
      <c r="B30" s="116">
        <f>VLOOKUP($A$1,Motif_demande!$B:$AF,28,0)</f>
        <v>0</v>
      </c>
      <c r="C30" s="99">
        <f t="shared" si="1"/>
        <v>0</v>
      </c>
      <c r="D30" s="109"/>
      <c r="E30" s="100" t="s">
        <v>360</v>
      </c>
      <c r="F30" s="98">
        <f>VLOOKUP($A$1,RevenuMens_menage!$B:$AF,13,0)</f>
        <v>6</v>
      </c>
      <c r="G30" s="99">
        <f t="shared" si="8"/>
        <v>6.7720090293453723E-3</v>
      </c>
      <c r="I30" s="100" t="s">
        <v>360</v>
      </c>
      <c r="J30" s="98">
        <f>VLOOKUP($A$1,Revenu_UC!$B:$AF,13,0)</f>
        <v>0</v>
      </c>
      <c r="K30" s="99">
        <f t="shared" si="7"/>
        <v>0</v>
      </c>
      <c r="M30" s="97" t="s">
        <v>468</v>
      </c>
      <c r="N30" s="136">
        <f>VLOOKUP($A$1,Logt_actuel!$B:$AF,12,0)</f>
        <v>373</v>
      </c>
      <c r="O30" s="99">
        <f t="shared" si="9"/>
        <v>0.42099322799097066</v>
      </c>
      <c r="Q30" s="103"/>
      <c r="R30" s="104">
        <f>SUM(R23:R28)</f>
        <v>886</v>
      </c>
      <c r="S30" s="105">
        <f>SUM(S23:S28)</f>
        <v>0.99999999999999989</v>
      </c>
    </row>
    <row r="31" spans="1:21" s="108" customFormat="1" x14ac:dyDescent="0.2">
      <c r="A31" s="100" t="s">
        <v>412</v>
      </c>
      <c r="B31" s="116">
        <f>VLOOKUP($A$1,Motif_demande!$B:$AF,31,0)</f>
        <v>19</v>
      </c>
      <c r="C31" s="99">
        <f t="shared" si="1"/>
        <v>2.144469525959368E-2</v>
      </c>
      <c r="D31" s="109"/>
      <c r="E31" s="100" t="s">
        <v>361</v>
      </c>
      <c r="F31" s="98">
        <f>VLOOKUP($A$1,RevenuMens_menage!$B:$AF,14,0)</f>
        <v>1</v>
      </c>
      <c r="G31" s="99">
        <f t="shared" si="8"/>
        <v>1.128668171557562E-3</v>
      </c>
      <c r="I31" s="100" t="s">
        <v>361</v>
      </c>
      <c r="J31" s="98">
        <f>VLOOKUP($A$1,Revenu_UC!$B:$AF,14,0)</f>
        <v>0</v>
      </c>
      <c r="K31" s="99">
        <f t="shared" si="7"/>
        <v>0</v>
      </c>
      <c r="M31" s="97" t="s">
        <v>469</v>
      </c>
      <c r="N31" s="136">
        <f>VLOOKUP($A$1,Logt_actuel!$B:$AF,13,0)</f>
        <v>0</v>
      </c>
      <c r="O31" s="99">
        <f t="shared" si="9"/>
        <v>0</v>
      </c>
    </row>
    <row r="32" spans="1:21" s="108" customFormat="1" ht="18.75" x14ac:dyDescent="0.3">
      <c r="A32" s="100" t="s">
        <v>388</v>
      </c>
      <c r="B32" s="116">
        <f>VLOOKUP($A$1,Motif_demande!$B:$AF,4,0)</f>
        <v>8</v>
      </c>
      <c r="C32" s="99">
        <f t="shared" si="1"/>
        <v>9.0293453724604959E-3</v>
      </c>
      <c r="D32" s="109"/>
      <c r="E32" s="100" t="s">
        <v>470</v>
      </c>
      <c r="F32" s="98">
        <f>VLOOKUP($A$1,RevenuMens_menage!$B:$AF,15,0)</f>
        <v>8</v>
      </c>
      <c r="G32" s="99">
        <f t="shared" si="8"/>
        <v>9.0293453724604959E-3</v>
      </c>
      <c r="I32" s="100" t="s">
        <v>470</v>
      </c>
      <c r="J32" s="98">
        <f>VLOOKUP($A$1,Revenu_UC!$B:$AF,15,0)</f>
        <v>2</v>
      </c>
      <c r="K32" s="99">
        <f t="shared" si="7"/>
        <v>2.257336343115124E-3</v>
      </c>
      <c r="M32" s="97" t="s">
        <v>378</v>
      </c>
      <c r="N32" s="136">
        <f>VLOOKUP($A$1,Logt_actuel!$B:$AF,14,0)</f>
        <v>2</v>
      </c>
      <c r="O32" s="99">
        <f t="shared" si="9"/>
        <v>2.257336343115124E-3</v>
      </c>
      <c r="Q32" s="154" t="s">
        <v>471</v>
      </c>
      <c r="R32" s="155"/>
      <c r="S32" s="156"/>
    </row>
    <row r="33" spans="1:19" s="108" customFormat="1" x14ac:dyDescent="0.2">
      <c r="A33" s="100" t="s">
        <v>454</v>
      </c>
      <c r="B33" s="116">
        <f>VLOOKUP($A$1,Motif_demande!$B:$AF,30,0)+VLOOKUP($A$1,Motif_demande!$B:$AF,22,0)</f>
        <v>31</v>
      </c>
      <c r="C33" s="99">
        <f t="shared" si="1"/>
        <v>3.4988713318284424E-2</v>
      </c>
      <c r="D33" s="109"/>
      <c r="E33" s="100" t="s">
        <v>454</v>
      </c>
      <c r="F33" s="98">
        <f>VLOOKUP($A$1,RevenuMens_menage!$B:$AF,16,0)+VLOOKUP($A$1,RevenuMens_menage!$B:$AF,17,0)</f>
        <v>13</v>
      </c>
      <c r="G33" s="99">
        <f t="shared" si="8"/>
        <v>1.4672686230248307E-2</v>
      </c>
      <c r="I33" s="100" t="s">
        <v>454</v>
      </c>
      <c r="J33" s="98">
        <f>VLOOKUP($A$1,Revenu_UC!$B:$AF,17,0)+VLOOKUP($A$1,Revenu_UC!$B:$AF,18,0)</f>
        <v>13</v>
      </c>
      <c r="K33" s="99">
        <f t="shared" si="7"/>
        <v>1.4672686230248307E-2</v>
      </c>
      <c r="M33" s="97" t="s">
        <v>380</v>
      </c>
      <c r="N33" s="136">
        <f>VLOOKUP($A$1,Logt_actuel!$B:$AF,17,0)</f>
        <v>24</v>
      </c>
      <c r="O33" s="99">
        <f t="shared" si="9"/>
        <v>2.7088036117381489E-2</v>
      </c>
      <c r="Q33" s="110" t="s">
        <v>423</v>
      </c>
      <c r="R33" s="98">
        <f>VLOOKUP($A$1,Grp_revenu!$B:$AF,3,0)</f>
        <v>537</v>
      </c>
      <c r="S33" s="99">
        <f>R33/$R$42</f>
        <v>0.60609480812641081</v>
      </c>
    </row>
    <row r="34" spans="1:19" s="108" customFormat="1" x14ac:dyDescent="0.2">
      <c r="A34" s="100"/>
      <c r="B34" s="101"/>
      <c r="C34" s="137"/>
      <c r="D34" s="109"/>
      <c r="E34" s="100"/>
      <c r="F34" s="101"/>
      <c r="G34" s="138"/>
      <c r="H34" s="109"/>
      <c r="I34" s="100"/>
      <c r="J34" s="101"/>
      <c r="K34" s="138"/>
      <c r="L34" s="109"/>
      <c r="M34" s="97" t="s">
        <v>381</v>
      </c>
      <c r="N34" s="136">
        <f>VLOOKUP($A$1,Logt_actuel!$B:$AF,18,0)</f>
        <v>2</v>
      </c>
      <c r="O34" s="99">
        <f t="shared" si="9"/>
        <v>2.257336343115124E-3</v>
      </c>
      <c r="Q34" s="97" t="s">
        <v>472</v>
      </c>
      <c r="R34" s="98">
        <f>VLOOKUP($A$1,Grp_revenu!$B:$AF,4,0)</f>
        <v>2</v>
      </c>
      <c r="S34" s="99">
        <f t="shared" ref="S34:S40" si="11">R34/$R$42</f>
        <v>2.257336343115124E-3</v>
      </c>
    </row>
    <row r="35" spans="1:19" s="108" customFormat="1" x14ac:dyDescent="0.2">
      <c r="A35" s="103"/>
      <c r="B35" s="104">
        <f>SUM(B7:B33)</f>
        <v>886</v>
      </c>
      <c r="C35" s="105">
        <f>SUM(C7:C33)</f>
        <v>1</v>
      </c>
      <c r="D35" s="139"/>
      <c r="E35" s="140" t="s">
        <v>473</v>
      </c>
      <c r="F35" s="141">
        <f>VLOOKUP($A$1,RevenuMens_menage!$B:$AF,3,0)</f>
        <v>1634.635440180587</v>
      </c>
      <c r="G35" s="102"/>
      <c r="H35" s="109"/>
      <c r="I35" s="140" t="s">
        <v>473</v>
      </c>
      <c r="J35" s="161">
        <f>VLOOKUP($A$1,Revenu_UC!$B:$AF,3,0)</f>
        <v>1155.0046457777682</v>
      </c>
      <c r="K35" s="162"/>
      <c r="L35" s="109"/>
      <c r="M35" s="97" t="s">
        <v>382</v>
      </c>
      <c r="N35" s="136">
        <f>VLOOKUP($A$1,Logt_actuel!$B:$AF,19,0)</f>
        <v>4</v>
      </c>
      <c r="O35" s="99">
        <f t="shared" si="9"/>
        <v>4.5146726862302479E-3</v>
      </c>
      <c r="Q35" s="97" t="s">
        <v>425</v>
      </c>
      <c r="R35" s="98">
        <f>VLOOKUP($A$1,Grp_revenu!$B:$AF,5,0)</f>
        <v>69</v>
      </c>
      <c r="S35" s="99">
        <f t="shared" si="11"/>
        <v>7.7878103837471777E-2</v>
      </c>
    </row>
    <row r="36" spans="1:19" s="108" customFormat="1" x14ac:dyDescent="0.2">
      <c r="B36" s="142"/>
      <c r="D36" s="139"/>
      <c r="E36" s="103"/>
      <c r="F36" s="131">
        <f>SUM(F21:F33)</f>
        <v>886</v>
      </c>
      <c r="G36" s="105">
        <f>SUM(G21:G33)</f>
        <v>1</v>
      </c>
      <c r="H36" s="109"/>
      <c r="I36" s="103"/>
      <c r="J36" s="131">
        <f>SUM(J21:J33)</f>
        <v>886</v>
      </c>
      <c r="K36" s="105">
        <f>SUM(K21:K33)</f>
        <v>1</v>
      </c>
      <c r="L36" s="109"/>
      <c r="M36" s="97" t="s">
        <v>383</v>
      </c>
      <c r="N36" s="136">
        <f>VLOOKUP($A$1,Logt_actuel!$B:$AF,20,0)</f>
        <v>5</v>
      </c>
      <c r="O36" s="99">
        <f t="shared" si="9"/>
        <v>5.6433408577878106E-3</v>
      </c>
      <c r="Q36" s="97" t="s">
        <v>426</v>
      </c>
      <c r="R36" s="98">
        <f>VLOOKUP($A$1,Grp_revenu!$B:$AF,6,0)</f>
        <v>63</v>
      </c>
      <c r="S36" s="99">
        <f t="shared" si="11"/>
        <v>7.1106094808126408E-2</v>
      </c>
    </row>
    <row r="37" spans="1:19" s="108" customFormat="1" ht="18.75" x14ac:dyDescent="0.3">
      <c r="A37" s="154" t="s">
        <v>474</v>
      </c>
      <c r="B37" s="155"/>
      <c r="C37" s="156"/>
      <c r="D37" s="139"/>
      <c r="E37" s="109"/>
      <c r="F37" s="109"/>
      <c r="G37" s="109"/>
      <c r="H37" s="109"/>
      <c r="I37" s="109"/>
      <c r="J37" s="109"/>
      <c r="K37" s="109"/>
      <c r="L37" s="109"/>
      <c r="M37" s="97" t="s">
        <v>384</v>
      </c>
      <c r="N37" s="136">
        <f>VLOOKUP($A$1,Logt_actuel!$B:$AF,21,0)</f>
        <v>8</v>
      </c>
      <c r="O37" s="99">
        <f t="shared" si="9"/>
        <v>9.0293453724604959E-3</v>
      </c>
      <c r="Q37" s="97" t="s">
        <v>475</v>
      </c>
      <c r="R37" s="98">
        <f>VLOOKUP($A$1,Grp_revenu!$B:$AF,7,0)</f>
        <v>21</v>
      </c>
      <c r="S37" s="99">
        <f t="shared" si="11"/>
        <v>2.3702031602708805E-2</v>
      </c>
    </row>
    <row r="38" spans="1:19" s="108" customFormat="1" ht="18.75" x14ac:dyDescent="0.3">
      <c r="A38" s="110"/>
      <c r="B38" s="111"/>
      <c r="C38" s="112"/>
      <c r="D38" s="109"/>
      <c r="E38" s="154" t="s">
        <v>476</v>
      </c>
      <c r="F38" s="155"/>
      <c r="G38" s="156"/>
      <c r="H38" s="109"/>
      <c r="I38" s="154" t="s">
        <v>477</v>
      </c>
      <c r="J38" s="155"/>
      <c r="K38" s="156"/>
      <c r="L38" s="109"/>
      <c r="M38" s="143" t="s">
        <v>478</v>
      </c>
      <c r="N38" s="136">
        <f>VLOOKUP($A$1,Logt_actuel!$B:$AF,15,0)</f>
        <v>19</v>
      </c>
      <c r="O38" s="99">
        <f t="shared" si="9"/>
        <v>2.144469525959368E-2</v>
      </c>
      <c r="Q38" s="97" t="s">
        <v>428</v>
      </c>
      <c r="R38" s="98">
        <f>VLOOKUP($A$1,Grp_revenu!$B:$AF,8,0)</f>
        <v>82</v>
      </c>
      <c r="S38" s="99">
        <f t="shared" si="11"/>
        <v>9.2550790067720087E-2</v>
      </c>
    </row>
    <row r="39" spans="1:19" s="108" customFormat="1" x14ac:dyDescent="0.2">
      <c r="A39" s="100" t="s">
        <v>479</v>
      </c>
      <c r="B39" s="98">
        <f>VLOOKUP($A$1,Ancienneté!$B:$AF,4,0)</f>
        <v>406</v>
      </c>
      <c r="C39" s="144">
        <f t="shared" ref="C39:C45" si="12">B39/B$48</f>
        <v>0.45823927765237021</v>
      </c>
      <c r="D39" s="109"/>
      <c r="E39" s="110"/>
      <c r="F39" s="111"/>
      <c r="G39" s="112"/>
      <c r="H39" s="109"/>
      <c r="I39" s="110"/>
      <c r="J39" s="111"/>
      <c r="K39" s="112"/>
      <c r="L39" s="109"/>
      <c r="M39" s="97" t="s">
        <v>385</v>
      </c>
      <c r="N39" s="136">
        <f>VLOOKUP($A$1,Logt_actuel!$B:$AF,23,0)</f>
        <v>0</v>
      </c>
      <c r="O39" s="99">
        <f t="shared" si="9"/>
        <v>0</v>
      </c>
      <c r="Q39" s="97" t="s">
        <v>429</v>
      </c>
      <c r="R39" s="98">
        <f>VLOOKUP($A$1,Grp_revenu!$B:$AF,9,0)</f>
        <v>85</v>
      </c>
      <c r="S39" s="99">
        <f t="shared" si="11"/>
        <v>9.5936794582392779E-2</v>
      </c>
    </row>
    <row r="40" spans="1:19" s="108" customFormat="1" x14ac:dyDescent="0.2">
      <c r="A40" s="100" t="s">
        <v>5</v>
      </c>
      <c r="B40" s="98">
        <f>VLOOKUP($A$1,Ancienneté!$B:$AF,5,0)</f>
        <v>199</v>
      </c>
      <c r="C40" s="144">
        <f t="shared" si="12"/>
        <v>0.22460496613995484</v>
      </c>
      <c r="D40" s="109"/>
      <c r="E40" s="100" t="s">
        <v>305</v>
      </c>
      <c r="F40" s="98">
        <f>VLOOKUP($A$1,Taille_menage!$B:$AF,4,0)</f>
        <v>385</v>
      </c>
      <c r="G40" s="99">
        <f t="shared" ref="G40:G47" si="13">F40/$F$50</f>
        <v>0.43453724604966137</v>
      </c>
      <c r="H40" s="109"/>
      <c r="I40" s="100" t="s">
        <v>480</v>
      </c>
      <c r="J40" s="98">
        <f>VLOOKUP($A$1,Age_demandeur!$B:$AF,4,0)</f>
        <v>0</v>
      </c>
      <c r="K40" s="99">
        <f t="shared" ref="K40:K53" si="14">J40/$J$56</f>
        <v>0</v>
      </c>
      <c r="L40" s="109"/>
      <c r="M40" s="97" t="s">
        <v>481</v>
      </c>
      <c r="N40" s="136">
        <v>0</v>
      </c>
      <c r="O40" s="99">
        <f t="shared" si="9"/>
        <v>0</v>
      </c>
      <c r="Q40" s="97" t="s">
        <v>327</v>
      </c>
      <c r="R40" s="98">
        <f>VLOOKUP($A$1,Grp_revenu!$B:$AF,10,0)</f>
        <v>27</v>
      </c>
      <c r="S40" s="99">
        <f t="shared" si="11"/>
        <v>3.0474040632054177E-2</v>
      </c>
    </row>
    <row r="41" spans="1:19" s="108" customFormat="1" x14ac:dyDescent="0.2">
      <c r="A41" s="100" t="s">
        <v>482</v>
      </c>
      <c r="B41" s="98">
        <f>VLOOKUP($A$1,Ancienneté!$B:$AF,6,0)</f>
        <v>92</v>
      </c>
      <c r="C41" s="144">
        <f t="shared" si="12"/>
        <v>0.10383747178329571</v>
      </c>
      <c r="D41" s="109"/>
      <c r="E41" s="100" t="s">
        <v>306</v>
      </c>
      <c r="F41" s="98">
        <f>VLOOKUP($A$1,Taille_menage!$B:$AF,5,0)</f>
        <v>205</v>
      </c>
      <c r="G41" s="99">
        <f t="shared" si="13"/>
        <v>0.23137697516930023</v>
      </c>
      <c r="H41" s="109"/>
      <c r="I41" s="100" t="s">
        <v>483</v>
      </c>
      <c r="J41" s="98">
        <f>VLOOKUP($A$1,Age_demandeur!$B:$AF,5,0)</f>
        <v>50</v>
      </c>
      <c r="K41" s="99">
        <f t="shared" si="14"/>
        <v>5.6433408577878104E-2</v>
      </c>
      <c r="L41" s="109"/>
      <c r="M41" s="143" t="s">
        <v>386</v>
      </c>
      <c r="N41" s="98">
        <f>VLOOKUP($A$1,Logt_actuel!$B:$AF,24,0)</f>
        <v>5</v>
      </c>
      <c r="O41" s="99">
        <f t="shared" si="9"/>
        <v>5.6433408577878106E-3</v>
      </c>
      <c r="Q41" s="100"/>
      <c r="R41" s="101"/>
      <c r="S41" s="102"/>
    </row>
    <row r="42" spans="1:19" s="108" customFormat="1" x14ac:dyDescent="0.2">
      <c r="A42" s="100" t="s">
        <v>484</v>
      </c>
      <c r="B42" s="98">
        <f>VLOOKUP($A$1,Ancienneté!$B:$AF,7,0)</f>
        <v>55</v>
      </c>
      <c r="C42" s="144">
        <f t="shared" si="12"/>
        <v>6.2076749435665914E-2</v>
      </c>
      <c r="D42" s="109"/>
      <c r="E42" s="100" t="s">
        <v>307</v>
      </c>
      <c r="F42" s="98">
        <f>VLOOKUP($A$1,Taille_menage!$B:$AF,6,0)</f>
        <v>124</v>
      </c>
      <c r="G42" s="99">
        <f t="shared" si="13"/>
        <v>0.1399548532731377</v>
      </c>
      <c r="H42" s="109"/>
      <c r="I42" s="100" t="s">
        <v>485</v>
      </c>
      <c r="J42" s="98">
        <f>VLOOKUP($A$1,Age_demandeur!$B:$AF,6,0)</f>
        <v>105</v>
      </c>
      <c r="K42" s="99">
        <f t="shared" si="14"/>
        <v>0.11851015801354402</v>
      </c>
      <c r="L42" s="109"/>
      <c r="M42" s="97" t="s">
        <v>454</v>
      </c>
      <c r="N42" s="98">
        <v>0</v>
      </c>
      <c r="O42" s="99">
        <f t="shared" si="9"/>
        <v>0</v>
      </c>
      <c r="Q42" s="103"/>
      <c r="R42" s="104">
        <f>SUM(R33:R40)</f>
        <v>886</v>
      </c>
      <c r="S42" s="105">
        <f>SUM(S33:S40)</f>
        <v>0.99999999999999989</v>
      </c>
    </row>
    <row r="43" spans="1:19" s="108" customFormat="1" x14ac:dyDescent="0.2">
      <c r="A43" s="100" t="s">
        <v>486</v>
      </c>
      <c r="B43" s="98">
        <f>VLOOKUP($A$1,Ancienneté!$B:$AF,8,0)</f>
        <v>38</v>
      </c>
      <c r="C43" s="144">
        <f t="shared" si="12"/>
        <v>4.2889390519187359E-2</v>
      </c>
      <c r="D43" s="109"/>
      <c r="E43" s="100" t="s">
        <v>308</v>
      </c>
      <c r="F43" s="98">
        <f>VLOOKUP($A$1,Taille_menage!$B:$AF,7,0)</f>
        <v>100</v>
      </c>
      <c r="G43" s="99">
        <f t="shared" si="13"/>
        <v>0.11286681715575621</v>
      </c>
      <c r="H43" s="109"/>
      <c r="I43" s="100" t="s">
        <v>288</v>
      </c>
      <c r="J43" s="98">
        <f>VLOOKUP($A$1,Age_demandeur!$B:$AF,7,0)</f>
        <v>130</v>
      </c>
      <c r="K43" s="99">
        <f t="shared" si="14"/>
        <v>0.14672686230248308</v>
      </c>
      <c r="L43" s="109"/>
      <c r="M43" s="100"/>
      <c r="N43" s="101"/>
      <c r="O43" s="102"/>
    </row>
    <row r="44" spans="1:19" s="108" customFormat="1" ht="15.75" customHeight="1" x14ac:dyDescent="0.2">
      <c r="A44" s="100" t="s">
        <v>9</v>
      </c>
      <c r="B44" s="98">
        <f>VLOOKUP($A$1,Ancienneté!$B:$AF,9,0)</f>
        <v>83</v>
      </c>
      <c r="C44" s="144">
        <f t="shared" si="12"/>
        <v>9.3679458239277646E-2</v>
      </c>
      <c r="D44" s="109"/>
      <c r="E44" s="100" t="s">
        <v>309</v>
      </c>
      <c r="F44" s="98">
        <f>VLOOKUP($A$1,Taille_menage!$B:$AF,8,0)</f>
        <v>51</v>
      </c>
      <c r="G44" s="99">
        <f t="shared" si="13"/>
        <v>5.7562076749435663E-2</v>
      </c>
      <c r="H44" s="109"/>
      <c r="I44" s="100" t="s">
        <v>487</v>
      </c>
      <c r="J44" s="98">
        <f>VLOOKUP($A$1,Age_demandeur!$B:$AF,8,0)</f>
        <v>139</v>
      </c>
      <c r="K44" s="99">
        <f t="shared" si="14"/>
        <v>0.15688487584650113</v>
      </c>
      <c r="L44" s="109"/>
      <c r="M44" s="103"/>
      <c r="N44" s="131">
        <f>SUM(N23:N42)</f>
        <v>886</v>
      </c>
      <c r="O44" s="105">
        <f>SUM(O23:O42)</f>
        <v>1</v>
      </c>
    </row>
    <row r="45" spans="1:19" s="108" customFormat="1" x14ac:dyDescent="0.2">
      <c r="A45" s="100" t="s">
        <v>10</v>
      </c>
      <c r="B45" s="98">
        <f>VLOOKUP($A$1,Ancienneté!$B:$AF,10,0)</f>
        <v>13</v>
      </c>
      <c r="C45" s="144">
        <f t="shared" si="12"/>
        <v>1.4672686230248307E-2</v>
      </c>
      <c r="D45" s="109"/>
      <c r="E45" s="100" t="s">
        <v>310</v>
      </c>
      <c r="F45" s="98">
        <f>VLOOKUP($A$1,Taille_menage!$B:$AF,9,0)</f>
        <v>13</v>
      </c>
      <c r="G45" s="99">
        <f t="shared" si="13"/>
        <v>1.4672686230248307E-2</v>
      </c>
      <c r="H45" s="109"/>
      <c r="I45" s="100" t="s">
        <v>290</v>
      </c>
      <c r="J45" s="98">
        <f>VLOOKUP($A$1,Age_demandeur!$B:$AF,9,0)</f>
        <v>120</v>
      </c>
      <c r="K45" s="99">
        <f t="shared" si="14"/>
        <v>0.13544018058690746</v>
      </c>
      <c r="L45" s="109"/>
      <c r="M45" s="109"/>
      <c r="N45" s="109"/>
      <c r="O45" s="109"/>
      <c r="P45" s="109"/>
    </row>
    <row r="46" spans="1:19" s="108" customFormat="1" ht="18.75" x14ac:dyDescent="0.3">
      <c r="A46" s="100"/>
      <c r="B46" s="145"/>
      <c r="C46" s="146"/>
      <c r="D46" s="109"/>
      <c r="E46" s="100" t="s">
        <v>311</v>
      </c>
      <c r="F46" s="98">
        <f>VLOOKUP($A$1,Taille_menage!$B:$AF,10,0)</f>
        <v>3</v>
      </c>
      <c r="G46" s="99">
        <f t="shared" si="13"/>
        <v>3.3860045146726862E-3</v>
      </c>
      <c r="H46" s="109"/>
      <c r="I46" s="100" t="s">
        <v>488</v>
      </c>
      <c r="J46" s="98">
        <f>VLOOKUP($A$1,Age_demandeur!$B:$AF,10,0)</f>
        <v>90</v>
      </c>
      <c r="K46" s="99">
        <f t="shared" si="14"/>
        <v>0.10158013544018059</v>
      </c>
      <c r="L46" s="109"/>
      <c r="M46" s="154" t="s">
        <v>489</v>
      </c>
      <c r="N46" s="155"/>
      <c r="O46" s="156"/>
      <c r="P46" s="109"/>
    </row>
    <row r="47" spans="1:19" s="108" customFormat="1" x14ac:dyDescent="0.2">
      <c r="A47" s="147" t="s">
        <v>490</v>
      </c>
      <c r="B47" s="163">
        <f>VLOOKUP($A$1,Ancienneté!$B:$AF,3,0)</f>
        <v>24.384474988099758</v>
      </c>
      <c r="C47" s="164"/>
      <c r="D47" s="109"/>
      <c r="E47" s="100" t="s">
        <v>491</v>
      </c>
      <c r="F47" s="98">
        <f>VLOOKUP($A$1,Taille_menage!$B:$AF,11,0)</f>
        <v>5</v>
      </c>
      <c r="G47" s="99">
        <f t="shared" si="13"/>
        <v>5.6433408577878106E-3</v>
      </c>
      <c r="H47" s="109"/>
      <c r="I47" s="100" t="s">
        <v>492</v>
      </c>
      <c r="J47" s="98">
        <f>VLOOKUP($A$1,Age_demandeur!$B:$AF,11,0)</f>
        <v>73</v>
      </c>
      <c r="K47" s="99">
        <f t="shared" si="14"/>
        <v>8.2392776523702027E-2</v>
      </c>
      <c r="L47" s="109"/>
      <c r="M47" s="110"/>
      <c r="N47" s="111"/>
      <c r="O47" s="112"/>
      <c r="P47" s="109"/>
    </row>
    <row r="48" spans="1:19" s="108" customFormat="1" ht="15" x14ac:dyDescent="0.25">
      <c r="A48" s="103"/>
      <c r="B48" s="104">
        <f>SUM(B38:B45)</f>
        <v>886</v>
      </c>
      <c r="C48" s="105">
        <f>SUM(C38:C45)</f>
        <v>0.99999999999999989</v>
      </c>
      <c r="D48" s="109"/>
      <c r="E48" s="100"/>
      <c r="F48" s="101"/>
      <c r="G48" s="138"/>
      <c r="H48" s="109"/>
      <c r="I48" s="100" t="s">
        <v>493</v>
      </c>
      <c r="J48" s="98">
        <f>VLOOKUP($A$1,Age_demandeur!$B:$AF,12,0)</f>
        <v>64</v>
      </c>
      <c r="K48" s="99">
        <f t="shared" si="14"/>
        <v>7.2234762979683967E-2</v>
      </c>
      <c r="L48" s="109"/>
      <c r="M48" s="110" t="s">
        <v>494</v>
      </c>
      <c r="N48" s="98">
        <f>VLOOKUP($A$1,PosPlaf_HLM!$B:$AF,3,0)</f>
        <v>537</v>
      </c>
      <c r="O48" s="148">
        <f>N48/$N$54</f>
        <v>0.60609480812641081</v>
      </c>
      <c r="P48" s="109"/>
    </row>
    <row r="49" spans="1:16" s="108" customFormat="1" ht="15" x14ac:dyDescent="0.25">
      <c r="D49" s="109"/>
      <c r="E49" s="140" t="s">
        <v>495</v>
      </c>
      <c r="F49" s="165">
        <f>VLOOKUP($A$1,Taille_menage!$B:$AF,3,0)</f>
        <v>2.2268623024830698</v>
      </c>
      <c r="G49" s="166"/>
      <c r="H49" s="109"/>
      <c r="I49" s="100" t="s">
        <v>496</v>
      </c>
      <c r="J49" s="98">
        <f>VLOOKUP($A$1,Age_demandeur!$B:$AF,13,0)</f>
        <v>36</v>
      </c>
      <c r="K49" s="99">
        <f t="shared" si="14"/>
        <v>4.0632054176072234E-2</v>
      </c>
      <c r="L49" s="109"/>
      <c r="M49" s="110" t="s">
        <v>497</v>
      </c>
      <c r="N49" s="98">
        <f>VLOOKUP($A$1,PosPlaf_HLM!$B:$AF,4,0)</f>
        <v>255</v>
      </c>
      <c r="O49" s="148">
        <f>N49/$N$54</f>
        <v>0.28781038374717832</v>
      </c>
      <c r="P49" s="109"/>
    </row>
    <row r="50" spans="1:16" s="108" customFormat="1" ht="15" x14ac:dyDescent="0.25">
      <c r="A50" s="109"/>
      <c r="B50" s="109"/>
      <c r="C50" s="109"/>
      <c r="D50" s="109"/>
      <c r="E50" s="103"/>
      <c r="F50" s="104">
        <f>SUM(F40:F47)</f>
        <v>886</v>
      </c>
      <c r="G50" s="105">
        <f>SUM(G40:G47)</f>
        <v>1</v>
      </c>
      <c r="H50" s="109"/>
      <c r="I50" s="100" t="s">
        <v>498</v>
      </c>
      <c r="J50" s="98">
        <f>VLOOKUP($A$1,Age_demandeur!$B:$AF,14,0)</f>
        <v>36</v>
      </c>
      <c r="K50" s="99">
        <f t="shared" si="14"/>
        <v>4.0632054176072234E-2</v>
      </c>
      <c r="L50" s="109"/>
      <c r="M50" s="110" t="s">
        <v>499</v>
      </c>
      <c r="N50" s="98">
        <f>VLOOKUP($A$1,PosPlaf_HLM!$B:$AF,5,0)</f>
        <v>41</v>
      </c>
      <c r="O50" s="149">
        <f>N50/$N$54</f>
        <v>4.6275395033860044E-2</v>
      </c>
      <c r="P50" s="109"/>
    </row>
    <row r="51" spans="1:16" s="108" customFormat="1" ht="15" x14ac:dyDescent="0.25">
      <c r="A51" s="109"/>
      <c r="B51" s="109"/>
      <c r="C51" s="109"/>
      <c r="D51" s="109"/>
      <c r="H51" s="109"/>
      <c r="I51" s="100" t="s">
        <v>500</v>
      </c>
      <c r="J51" s="98">
        <f>VLOOKUP($A$1,Age_demandeur!$B:$AF,15,0)</f>
        <v>23</v>
      </c>
      <c r="K51" s="99">
        <f t="shared" si="14"/>
        <v>2.5959367945823927E-2</v>
      </c>
      <c r="L51" s="109"/>
      <c r="M51" s="110" t="s">
        <v>501</v>
      </c>
      <c r="N51" s="98">
        <f>VLOOKUP($A$1,PosPlaf_HLM!$B:$AF,6,0)</f>
        <v>16</v>
      </c>
      <c r="O51" s="149">
        <f>N51/$N$54</f>
        <v>1.8058690744920992E-2</v>
      </c>
      <c r="P51" s="109"/>
    </row>
    <row r="52" spans="1:16" s="108" customFormat="1" ht="15" x14ac:dyDescent="0.25">
      <c r="I52" s="100" t="s">
        <v>297</v>
      </c>
      <c r="J52" s="98">
        <f>VLOOKUP($A$1,Age_demandeur!$B:$AF,16,0)</f>
        <v>20</v>
      </c>
      <c r="K52" s="99">
        <f t="shared" si="14"/>
        <v>2.2573363431151242E-2</v>
      </c>
      <c r="M52" s="110" t="s">
        <v>454</v>
      </c>
      <c r="N52" s="98">
        <f>VLOOKUP($A$1,PosPlaf_HLM!$B:$AF,7,0)</f>
        <v>37</v>
      </c>
      <c r="O52" s="149">
        <f>N52/$N$54</f>
        <v>4.17607223476298E-2</v>
      </c>
    </row>
    <row r="53" spans="1:16" s="108" customFormat="1" ht="15" x14ac:dyDescent="0.25">
      <c r="I53" s="100" t="s">
        <v>454</v>
      </c>
      <c r="J53" s="98">
        <f>VLOOKUP($A$1,Age_demandeur!$B:$AF,17,0)</f>
        <v>0</v>
      </c>
      <c r="K53" s="99">
        <f t="shared" si="14"/>
        <v>0</v>
      </c>
      <c r="M53" s="110"/>
      <c r="N53" s="150"/>
      <c r="O53" s="149"/>
    </row>
    <row r="54" spans="1:16" s="108" customFormat="1" ht="15" x14ac:dyDescent="0.25">
      <c r="I54" s="100"/>
      <c r="J54" s="101"/>
      <c r="K54" s="138"/>
      <c r="M54" s="151"/>
      <c r="N54" s="152">
        <f>SUM(N48:N52)</f>
        <v>886</v>
      </c>
      <c r="O54" s="153">
        <f>SUM(O48:O52)</f>
        <v>1</v>
      </c>
    </row>
    <row r="55" spans="1:16" s="108" customFormat="1" x14ac:dyDescent="0.2">
      <c r="I55" s="140" t="s">
        <v>502</v>
      </c>
      <c r="J55" s="167">
        <f>VLOOKUP($A$1,Age_demandeur!$B:$AF,3,0)</f>
        <v>42.699774266365687</v>
      </c>
      <c r="K55" s="168"/>
    </row>
    <row r="56" spans="1:16" s="108" customFormat="1" x14ac:dyDescent="0.2">
      <c r="I56" s="103"/>
      <c r="J56" s="104">
        <f>SUM(J40:J53)</f>
        <v>886</v>
      </c>
      <c r="K56" s="105">
        <f>SUM(K40:K53)</f>
        <v>0.99999999999999989</v>
      </c>
    </row>
  </sheetData>
  <sheetProtection sheet="1" objects="1" scenarios="1"/>
  <mergeCells count="25">
    <mergeCell ref="M46:O46"/>
    <mergeCell ref="B47:C47"/>
    <mergeCell ref="F49:G49"/>
    <mergeCell ref="J55:K55"/>
    <mergeCell ref="M21:O21"/>
    <mergeCell ref="Q21:S21"/>
    <mergeCell ref="Q32:S32"/>
    <mergeCell ref="J35:K35"/>
    <mergeCell ref="A37:C37"/>
    <mergeCell ref="E38:G38"/>
    <mergeCell ref="I38:K38"/>
    <mergeCell ref="E19:G19"/>
    <mergeCell ref="I19:K19"/>
    <mergeCell ref="A1:U1"/>
    <mergeCell ref="A2:K2"/>
    <mergeCell ref="M2:U2"/>
    <mergeCell ref="A3:K3"/>
    <mergeCell ref="M3:U3"/>
    <mergeCell ref="A4:K4"/>
    <mergeCell ref="M4:U4"/>
    <mergeCell ref="A5:C5"/>
    <mergeCell ref="E5:G5"/>
    <mergeCell ref="I5:K5"/>
    <mergeCell ref="M5:U5"/>
    <mergeCell ref="N7:T7"/>
  </mergeCells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Statut_prof!$B$2:$B$137</xm:f>
          </x14:formula1>
          <xm:sqref>A1:U1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opLeftCell="A132"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4" width="10.140625" customWidth="1"/>
    <col min="5" max="19" width="15.42578125" customWidth="1"/>
  </cols>
  <sheetData>
    <row r="1" spans="1:1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350</v>
      </c>
      <c r="E1" s="2" t="s">
        <v>351</v>
      </c>
      <c r="F1" s="2" t="s">
        <v>352</v>
      </c>
      <c r="G1" s="2" t="s">
        <v>353</v>
      </c>
      <c r="H1" s="2" t="s">
        <v>354</v>
      </c>
      <c r="I1" s="2" t="s">
        <v>355</v>
      </c>
      <c r="J1" s="2" t="s">
        <v>356</v>
      </c>
      <c r="K1" s="2" t="s">
        <v>357</v>
      </c>
      <c r="L1" s="2" t="s">
        <v>358</v>
      </c>
      <c r="M1" s="2" t="s">
        <v>359</v>
      </c>
      <c r="N1" s="2" t="s">
        <v>360</v>
      </c>
      <c r="O1" s="2" t="s">
        <v>361</v>
      </c>
      <c r="P1" s="2" t="s">
        <v>362</v>
      </c>
      <c r="Q1" s="2" t="s">
        <v>363</v>
      </c>
      <c r="R1" s="2" t="s">
        <v>327</v>
      </c>
      <c r="S1" s="2" t="s">
        <v>299</v>
      </c>
    </row>
    <row r="2" spans="1:19" s="1" customFormat="1" ht="14.1" customHeight="1" x14ac:dyDescent="0.2">
      <c r="A2" s="4" t="s">
        <v>78</v>
      </c>
      <c r="B2" s="5" t="s">
        <v>79</v>
      </c>
      <c r="C2" s="6">
        <v>20</v>
      </c>
      <c r="D2" s="12">
        <v>1147.55</v>
      </c>
      <c r="E2" s="6">
        <v>1</v>
      </c>
      <c r="F2" s="6"/>
      <c r="G2" s="6">
        <v>8</v>
      </c>
      <c r="H2" s="6">
        <v>6</v>
      </c>
      <c r="I2" s="6">
        <v>3</v>
      </c>
      <c r="J2" s="6">
        <v>1</v>
      </c>
      <c r="K2" s="6">
        <v>1</v>
      </c>
      <c r="L2" s="6"/>
      <c r="M2" s="6"/>
      <c r="N2" s="6"/>
      <c r="O2" s="6"/>
      <c r="P2" s="6"/>
      <c r="Q2" s="6"/>
      <c r="R2" s="6"/>
      <c r="S2" s="6"/>
    </row>
    <row r="3" spans="1:19" s="1" customFormat="1" ht="14.1" customHeight="1" x14ac:dyDescent="0.2">
      <c r="A3" s="4" t="s">
        <v>256</v>
      </c>
      <c r="B3" s="5" t="s">
        <v>257</v>
      </c>
      <c r="C3" s="6">
        <v>23</v>
      </c>
      <c r="D3" s="12">
        <v>1153.1739130434783</v>
      </c>
      <c r="E3" s="6">
        <v>2</v>
      </c>
      <c r="F3" s="6">
        <v>2</v>
      </c>
      <c r="G3" s="6">
        <v>6</v>
      </c>
      <c r="H3" s="6">
        <v>6</v>
      </c>
      <c r="I3" s="6">
        <v>5</v>
      </c>
      <c r="J3" s="6">
        <v>2</v>
      </c>
      <c r="K3" s="6"/>
      <c r="L3" s="6"/>
      <c r="M3" s="6"/>
      <c r="N3" s="6"/>
      <c r="O3" s="6"/>
      <c r="P3" s="6"/>
      <c r="Q3" s="6"/>
      <c r="R3" s="6"/>
      <c r="S3" s="6"/>
    </row>
    <row r="4" spans="1:19" s="1" customFormat="1" ht="14.1" customHeight="1" x14ac:dyDescent="0.2">
      <c r="A4" s="14" t="s">
        <v>258</v>
      </c>
      <c r="B4" s="19" t="s">
        <v>259</v>
      </c>
      <c r="C4" s="27">
        <v>935</v>
      </c>
      <c r="D4" s="31">
        <v>1316.8524064171122</v>
      </c>
      <c r="E4" s="27">
        <v>11</v>
      </c>
      <c r="F4" s="27">
        <v>51</v>
      </c>
      <c r="G4" s="27">
        <v>279</v>
      </c>
      <c r="H4" s="27">
        <v>263</v>
      </c>
      <c r="I4" s="27">
        <v>159</v>
      </c>
      <c r="J4" s="27">
        <v>89</v>
      </c>
      <c r="K4" s="27">
        <v>45</v>
      </c>
      <c r="L4" s="27">
        <v>10</v>
      </c>
      <c r="M4" s="27">
        <v>3</v>
      </c>
      <c r="N4" s="27">
        <v>4</v>
      </c>
      <c r="O4" s="27"/>
      <c r="P4" s="27">
        <v>1</v>
      </c>
      <c r="Q4" s="27"/>
      <c r="R4" s="27">
        <v>20</v>
      </c>
      <c r="S4" s="27"/>
    </row>
    <row r="5" spans="1:19" s="1" customFormat="1" ht="14.1" customHeight="1" x14ac:dyDescent="0.2">
      <c r="A5" s="14" t="s">
        <v>228</v>
      </c>
      <c r="B5" s="20" t="s">
        <v>229</v>
      </c>
      <c r="C5" s="26">
        <v>16</v>
      </c>
      <c r="D5" s="33">
        <v>2974.375</v>
      </c>
      <c r="E5" s="26"/>
      <c r="F5" s="26">
        <v>1</v>
      </c>
      <c r="G5" s="26">
        <v>1</v>
      </c>
      <c r="H5" s="26">
        <v>2</v>
      </c>
      <c r="I5" s="26">
        <v>8</v>
      </c>
      <c r="J5" s="26">
        <v>1</v>
      </c>
      <c r="K5" s="26">
        <v>1</v>
      </c>
      <c r="L5" s="26">
        <v>1</v>
      </c>
      <c r="M5" s="26"/>
      <c r="N5" s="26"/>
      <c r="O5" s="26"/>
      <c r="P5" s="26">
        <v>1</v>
      </c>
      <c r="Q5" s="26"/>
      <c r="R5" s="26"/>
      <c r="S5" s="26"/>
    </row>
    <row r="6" spans="1:19" s="1" customFormat="1" ht="18.2" customHeight="1" x14ac:dyDescent="0.2">
      <c r="A6" s="14" t="s">
        <v>208</v>
      </c>
      <c r="B6" s="19" t="s">
        <v>209</v>
      </c>
      <c r="C6" s="25">
        <v>50</v>
      </c>
      <c r="D6" s="32">
        <v>1156.0999999999999</v>
      </c>
      <c r="E6" s="25">
        <v>2</v>
      </c>
      <c r="F6" s="26">
        <v>8</v>
      </c>
      <c r="G6" s="26">
        <v>15</v>
      </c>
      <c r="H6" s="26">
        <v>15</v>
      </c>
      <c r="I6" s="26">
        <v>3</v>
      </c>
      <c r="J6" s="26">
        <v>3</v>
      </c>
      <c r="K6" s="26">
        <v>3</v>
      </c>
      <c r="L6" s="26">
        <v>1</v>
      </c>
      <c r="M6" s="26"/>
      <c r="N6" s="26"/>
      <c r="O6" s="26"/>
      <c r="P6" s="26"/>
      <c r="Q6" s="26"/>
      <c r="R6" s="26"/>
      <c r="S6" s="26"/>
    </row>
    <row r="7" spans="1:19" s="1" customFormat="1" ht="22.7" customHeight="1" x14ac:dyDescent="0.2">
      <c r="A7" s="16" t="s">
        <v>14</v>
      </c>
      <c r="B7" s="22" t="s">
        <v>15</v>
      </c>
      <c r="C7" s="27">
        <v>10</v>
      </c>
      <c r="D7" s="31">
        <v>1419.3</v>
      </c>
      <c r="E7" s="27"/>
      <c r="F7" s="27"/>
      <c r="G7" s="27">
        <v>6</v>
      </c>
      <c r="H7" s="27"/>
      <c r="I7" s="27">
        <v>2</v>
      </c>
      <c r="J7" s="27"/>
      <c r="K7" s="27">
        <v>1</v>
      </c>
      <c r="L7" s="27">
        <v>1</v>
      </c>
      <c r="M7" s="27"/>
      <c r="N7" s="27"/>
      <c r="O7" s="27"/>
      <c r="P7" s="27"/>
      <c r="Q7" s="27"/>
      <c r="R7" s="27"/>
      <c r="S7" s="27"/>
    </row>
    <row r="8" spans="1:19" s="1" customFormat="1" ht="14.1" customHeight="1" x14ac:dyDescent="0.2">
      <c r="A8" s="8" t="s">
        <v>80</v>
      </c>
      <c r="B8" s="9" t="s">
        <v>81</v>
      </c>
      <c r="C8" s="10">
        <v>19</v>
      </c>
      <c r="D8" s="13">
        <v>1145.3684210526317</v>
      </c>
      <c r="E8" s="10">
        <v>1</v>
      </c>
      <c r="F8" s="10">
        <v>1</v>
      </c>
      <c r="G8" s="10">
        <v>3</v>
      </c>
      <c r="H8" s="10">
        <v>7</v>
      </c>
      <c r="I8" s="10">
        <v>6</v>
      </c>
      <c r="J8" s="10"/>
      <c r="K8" s="10"/>
      <c r="L8" s="10"/>
      <c r="M8" s="10"/>
      <c r="N8" s="10"/>
      <c r="O8" s="10"/>
      <c r="P8" s="10"/>
      <c r="Q8" s="10"/>
      <c r="R8" s="10">
        <v>1</v>
      </c>
      <c r="S8" s="10"/>
    </row>
    <row r="9" spans="1:19" s="1" customFormat="1" ht="14.1" customHeight="1" x14ac:dyDescent="0.2">
      <c r="A9" s="8" t="s">
        <v>92</v>
      </c>
      <c r="B9" s="9" t="s">
        <v>93</v>
      </c>
      <c r="C9" s="10">
        <v>262</v>
      </c>
      <c r="D9" s="13">
        <v>1670.0763358778627</v>
      </c>
      <c r="E9" s="10">
        <v>3</v>
      </c>
      <c r="F9" s="10">
        <v>10</v>
      </c>
      <c r="G9" s="10">
        <v>49</v>
      </c>
      <c r="H9" s="10">
        <v>53</v>
      </c>
      <c r="I9" s="10">
        <v>68</v>
      </c>
      <c r="J9" s="10">
        <v>29</v>
      </c>
      <c r="K9" s="10">
        <v>24</v>
      </c>
      <c r="L9" s="10">
        <v>15</v>
      </c>
      <c r="M9" s="10">
        <v>6</v>
      </c>
      <c r="N9" s="10">
        <v>2</v>
      </c>
      <c r="O9" s="10">
        <v>1</v>
      </c>
      <c r="P9" s="10"/>
      <c r="Q9" s="10">
        <v>1</v>
      </c>
      <c r="R9" s="10">
        <v>1</v>
      </c>
      <c r="S9" s="10"/>
    </row>
    <row r="10" spans="1:19" s="1" customFormat="1" ht="14.1" customHeight="1" x14ac:dyDescent="0.2">
      <c r="A10" s="8" t="s">
        <v>50</v>
      </c>
      <c r="B10" s="9" t="s">
        <v>51</v>
      </c>
      <c r="C10" s="10">
        <v>369</v>
      </c>
      <c r="D10" s="13">
        <v>1557.520325203252</v>
      </c>
      <c r="E10" s="10">
        <v>4</v>
      </c>
      <c r="F10" s="10">
        <v>11</v>
      </c>
      <c r="G10" s="10">
        <v>94</v>
      </c>
      <c r="H10" s="10">
        <v>98</v>
      </c>
      <c r="I10" s="10">
        <v>65</v>
      </c>
      <c r="J10" s="10">
        <v>41</v>
      </c>
      <c r="K10" s="10">
        <v>18</v>
      </c>
      <c r="L10" s="10">
        <v>20</v>
      </c>
      <c r="M10" s="10">
        <v>5</v>
      </c>
      <c r="N10" s="10">
        <v>2</v>
      </c>
      <c r="O10" s="10">
        <v>2</v>
      </c>
      <c r="P10" s="10">
        <v>3</v>
      </c>
      <c r="Q10" s="10"/>
      <c r="R10" s="10">
        <v>6</v>
      </c>
      <c r="S10" s="10"/>
    </row>
    <row r="11" spans="1:19" s="1" customFormat="1" ht="14.1" customHeight="1" x14ac:dyDescent="0.2">
      <c r="A11" s="8" t="s">
        <v>52</v>
      </c>
      <c r="B11" s="9" t="s">
        <v>53</v>
      </c>
      <c r="C11" s="10">
        <v>74</v>
      </c>
      <c r="D11" s="13">
        <v>1499.5270270270271</v>
      </c>
      <c r="E11" s="10">
        <v>2</v>
      </c>
      <c r="F11" s="10">
        <v>3</v>
      </c>
      <c r="G11" s="10">
        <v>11</v>
      </c>
      <c r="H11" s="10">
        <v>24</v>
      </c>
      <c r="I11" s="10">
        <v>18</v>
      </c>
      <c r="J11" s="10">
        <v>7</v>
      </c>
      <c r="K11" s="10">
        <v>6</v>
      </c>
      <c r="L11" s="10"/>
      <c r="M11" s="10">
        <v>2</v>
      </c>
      <c r="N11" s="10"/>
      <c r="O11" s="10"/>
      <c r="P11" s="10"/>
      <c r="Q11" s="10"/>
      <c r="R11" s="10">
        <v>1</v>
      </c>
      <c r="S11" s="10"/>
    </row>
    <row r="12" spans="1:19" s="1" customFormat="1" ht="14.1" customHeight="1" x14ac:dyDescent="0.2">
      <c r="A12" s="8" t="s">
        <v>230</v>
      </c>
      <c r="B12" s="9" t="s">
        <v>231</v>
      </c>
      <c r="C12" s="10">
        <v>21</v>
      </c>
      <c r="D12" s="13">
        <v>1264.952380952381</v>
      </c>
      <c r="E12" s="10"/>
      <c r="F12" s="10">
        <v>1</v>
      </c>
      <c r="G12" s="10">
        <v>2</v>
      </c>
      <c r="H12" s="10">
        <v>8</v>
      </c>
      <c r="I12" s="10">
        <v>5</v>
      </c>
      <c r="J12" s="10">
        <v>2</v>
      </c>
      <c r="K12" s="10">
        <v>1</v>
      </c>
      <c r="L12" s="10"/>
      <c r="M12" s="10"/>
      <c r="N12" s="10"/>
      <c r="O12" s="10"/>
      <c r="P12" s="10"/>
      <c r="Q12" s="10"/>
      <c r="R12" s="10">
        <v>2</v>
      </c>
      <c r="S12" s="10"/>
    </row>
    <row r="13" spans="1:19" s="1" customFormat="1" ht="14.1" customHeight="1" x14ac:dyDescent="0.2">
      <c r="A13" s="8" t="s">
        <v>94</v>
      </c>
      <c r="B13" s="9" t="s">
        <v>95</v>
      </c>
      <c r="C13" s="10">
        <v>37</v>
      </c>
      <c r="D13" s="13">
        <v>1392.5675675675675</v>
      </c>
      <c r="E13" s="10">
        <v>1</v>
      </c>
      <c r="F13" s="10">
        <v>3</v>
      </c>
      <c r="G13" s="10">
        <v>2</v>
      </c>
      <c r="H13" s="10">
        <v>17</v>
      </c>
      <c r="I13" s="10">
        <v>5</v>
      </c>
      <c r="J13" s="10">
        <v>3</v>
      </c>
      <c r="K13" s="10">
        <v>3</v>
      </c>
      <c r="L13" s="10">
        <v>1</v>
      </c>
      <c r="M13" s="10"/>
      <c r="N13" s="10"/>
      <c r="O13" s="10"/>
      <c r="P13" s="10"/>
      <c r="Q13" s="10"/>
      <c r="R13" s="10">
        <v>2</v>
      </c>
      <c r="S13" s="10"/>
    </row>
    <row r="14" spans="1:19" s="1" customFormat="1" ht="14.1" customHeight="1" x14ac:dyDescent="0.2">
      <c r="A14" s="8" t="s">
        <v>30</v>
      </c>
      <c r="B14" s="9" t="s">
        <v>31</v>
      </c>
      <c r="C14" s="10">
        <v>81</v>
      </c>
      <c r="D14" s="13">
        <v>997.74074074074076</v>
      </c>
      <c r="E14" s="10">
        <v>4</v>
      </c>
      <c r="F14" s="10">
        <v>13</v>
      </c>
      <c r="G14" s="10">
        <v>31</v>
      </c>
      <c r="H14" s="10">
        <v>19</v>
      </c>
      <c r="I14" s="10">
        <v>8</v>
      </c>
      <c r="J14" s="10"/>
      <c r="K14" s="10">
        <v>2</v>
      </c>
      <c r="L14" s="10">
        <v>1</v>
      </c>
      <c r="M14" s="10">
        <v>1</v>
      </c>
      <c r="N14" s="10"/>
      <c r="O14" s="10"/>
      <c r="P14" s="10"/>
      <c r="Q14" s="10"/>
      <c r="R14" s="10">
        <v>2</v>
      </c>
      <c r="S14" s="10"/>
    </row>
    <row r="15" spans="1:19" s="1" customFormat="1" ht="14.1" customHeight="1" x14ac:dyDescent="0.2">
      <c r="A15" s="4" t="s">
        <v>260</v>
      </c>
      <c r="B15" s="5" t="s">
        <v>261</v>
      </c>
      <c r="C15" s="6">
        <v>154</v>
      </c>
      <c r="D15" s="12">
        <v>1499.1688311688313</v>
      </c>
      <c r="E15" s="6"/>
      <c r="F15" s="6">
        <v>9</v>
      </c>
      <c r="G15" s="6">
        <v>35</v>
      </c>
      <c r="H15" s="6">
        <v>47</v>
      </c>
      <c r="I15" s="6">
        <v>32</v>
      </c>
      <c r="J15" s="6">
        <v>16</v>
      </c>
      <c r="K15" s="6">
        <v>11</v>
      </c>
      <c r="L15" s="6">
        <v>1</v>
      </c>
      <c r="M15" s="6">
        <v>2</v>
      </c>
      <c r="N15" s="6"/>
      <c r="O15" s="6"/>
      <c r="P15" s="6">
        <v>1</v>
      </c>
      <c r="Q15" s="6"/>
      <c r="R15" s="6"/>
      <c r="S15" s="6"/>
    </row>
    <row r="16" spans="1:19" s="1" customFormat="1" ht="14.1" customHeight="1" x14ac:dyDescent="0.2">
      <c r="A16" s="4" t="s">
        <v>232</v>
      </c>
      <c r="B16" s="5" t="s">
        <v>233</v>
      </c>
      <c r="C16" s="6">
        <v>3351</v>
      </c>
      <c r="D16" s="12">
        <v>1390.7555953446733</v>
      </c>
      <c r="E16" s="6">
        <v>22</v>
      </c>
      <c r="F16" s="6">
        <v>226</v>
      </c>
      <c r="G16" s="6">
        <v>915</v>
      </c>
      <c r="H16" s="6">
        <v>944</v>
      </c>
      <c r="I16" s="6">
        <v>590</v>
      </c>
      <c r="J16" s="6">
        <v>297</v>
      </c>
      <c r="K16" s="6">
        <v>174</v>
      </c>
      <c r="L16" s="6">
        <v>71</v>
      </c>
      <c r="M16" s="6">
        <v>20</v>
      </c>
      <c r="N16" s="6">
        <v>10</v>
      </c>
      <c r="O16" s="6">
        <v>4</v>
      </c>
      <c r="P16" s="6">
        <v>15</v>
      </c>
      <c r="Q16" s="6"/>
      <c r="R16" s="6">
        <v>63</v>
      </c>
      <c r="S16" s="6"/>
    </row>
    <row r="17" spans="1:19" s="1" customFormat="1" ht="14.1" customHeight="1" x14ac:dyDescent="0.2">
      <c r="A17" s="14" t="s">
        <v>234</v>
      </c>
      <c r="B17" s="19" t="s">
        <v>235</v>
      </c>
      <c r="C17" s="27">
        <v>103</v>
      </c>
      <c r="D17" s="31">
        <v>1451.9320388349515</v>
      </c>
      <c r="E17" s="27"/>
      <c r="F17" s="27">
        <v>5</v>
      </c>
      <c r="G17" s="27">
        <v>20</v>
      </c>
      <c r="H17" s="27">
        <v>33</v>
      </c>
      <c r="I17" s="27">
        <v>23</v>
      </c>
      <c r="J17" s="27">
        <v>15</v>
      </c>
      <c r="K17" s="27">
        <v>2</v>
      </c>
      <c r="L17" s="27">
        <v>3</v>
      </c>
      <c r="M17" s="27"/>
      <c r="N17" s="27"/>
      <c r="O17" s="27"/>
      <c r="P17" s="27">
        <v>1</v>
      </c>
      <c r="Q17" s="27"/>
      <c r="R17" s="27">
        <v>1</v>
      </c>
      <c r="S17" s="27"/>
    </row>
    <row r="18" spans="1:19" s="1" customFormat="1" ht="14.1" customHeight="1" x14ac:dyDescent="0.2">
      <c r="A18" s="14" t="s">
        <v>32</v>
      </c>
      <c r="B18" s="20" t="s">
        <v>33</v>
      </c>
      <c r="C18" s="26">
        <v>29</v>
      </c>
      <c r="D18" s="33">
        <v>1707.9310344827586</v>
      </c>
      <c r="E18" s="26">
        <v>1</v>
      </c>
      <c r="F18" s="26">
        <v>5</v>
      </c>
      <c r="G18" s="26">
        <v>9</v>
      </c>
      <c r="H18" s="26">
        <v>5</v>
      </c>
      <c r="I18" s="26">
        <v>6</v>
      </c>
      <c r="J18" s="26"/>
      <c r="K18" s="26"/>
      <c r="L18" s="26"/>
      <c r="M18" s="26"/>
      <c r="N18" s="26"/>
      <c r="O18" s="26"/>
      <c r="P18" s="26">
        <v>1</v>
      </c>
      <c r="Q18" s="26"/>
      <c r="R18" s="26">
        <v>2</v>
      </c>
      <c r="S18" s="26"/>
    </row>
    <row r="19" spans="1:19" s="1" customFormat="1" ht="18.2" customHeight="1" x14ac:dyDescent="0.2">
      <c r="A19" s="14" t="s">
        <v>164</v>
      </c>
      <c r="B19" s="19" t="s">
        <v>165</v>
      </c>
      <c r="C19" s="25">
        <v>44</v>
      </c>
      <c r="D19" s="32">
        <v>1605.9545454545455</v>
      </c>
      <c r="E19" s="25"/>
      <c r="F19" s="26">
        <v>1</v>
      </c>
      <c r="G19" s="26">
        <v>9</v>
      </c>
      <c r="H19" s="26">
        <v>13</v>
      </c>
      <c r="I19" s="26">
        <v>7</v>
      </c>
      <c r="J19" s="26">
        <v>6</v>
      </c>
      <c r="K19" s="26">
        <v>6</v>
      </c>
      <c r="L19" s="26">
        <v>1</v>
      </c>
      <c r="M19" s="26">
        <v>1</v>
      </c>
      <c r="N19" s="26"/>
      <c r="O19" s="26"/>
      <c r="P19" s="26"/>
      <c r="Q19" s="26"/>
      <c r="R19" s="26"/>
      <c r="S19" s="26"/>
    </row>
    <row r="20" spans="1:19" s="1" customFormat="1" ht="22.7" customHeight="1" x14ac:dyDescent="0.2">
      <c r="A20" s="16" t="s">
        <v>152</v>
      </c>
      <c r="B20" s="22" t="s">
        <v>153</v>
      </c>
      <c r="C20" s="27">
        <v>59</v>
      </c>
      <c r="D20" s="31">
        <v>1440.0677966101696</v>
      </c>
      <c r="E20" s="27">
        <v>1</v>
      </c>
      <c r="F20" s="27">
        <v>6</v>
      </c>
      <c r="G20" s="27">
        <v>11</v>
      </c>
      <c r="H20" s="27">
        <v>16</v>
      </c>
      <c r="I20" s="27">
        <v>10</v>
      </c>
      <c r="J20" s="27">
        <v>5</v>
      </c>
      <c r="K20" s="27">
        <v>4</v>
      </c>
      <c r="L20" s="27">
        <v>4</v>
      </c>
      <c r="M20" s="27"/>
      <c r="N20" s="27"/>
      <c r="O20" s="27"/>
      <c r="P20" s="27"/>
      <c r="Q20" s="27"/>
      <c r="R20" s="27">
        <v>2</v>
      </c>
      <c r="S20" s="27"/>
    </row>
    <row r="21" spans="1:19" s="1" customFormat="1" ht="14.1" customHeight="1" x14ac:dyDescent="0.2">
      <c r="A21" s="8" t="s">
        <v>40</v>
      </c>
      <c r="B21" s="9" t="s">
        <v>41</v>
      </c>
      <c r="C21" s="10">
        <v>32</v>
      </c>
      <c r="D21" s="13">
        <v>1174.46875</v>
      </c>
      <c r="E21" s="10"/>
      <c r="F21" s="10">
        <v>1</v>
      </c>
      <c r="G21" s="10">
        <v>8</v>
      </c>
      <c r="H21" s="10">
        <v>15</v>
      </c>
      <c r="I21" s="10">
        <v>4</v>
      </c>
      <c r="J21" s="10"/>
      <c r="K21" s="10">
        <v>1</v>
      </c>
      <c r="L21" s="10">
        <v>1</v>
      </c>
      <c r="M21" s="10"/>
      <c r="N21" s="10"/>
      <c r="O21" s="10"/>
      <c r="P21" s="10"/>
      <c r="Q21" s="10"/>
      <c r="R21" s="10">
        <v>2</v>
      </c>
      <c r="S21" s="10"/>
    </row>
    <row r="22" spans="1:19" s="1" customFormat="1" ht="14.1" customHeight="1" x14ac:dyDescent="0.2">
      <c r="A22" s="8" t="s">
        <v>96</v>
      </c>
      <c r="B22" s="9" t="s">
        <v>97</v>
      </c>
      <c r="C22" s="10">
        <v>1332</v>
      </c>
      <c r="D22" s="13">
        <v>1806.5870870870872</v>
      </c>
      <c r="E22" s="10">
        <v>12</v>
      </c>
      <c r="F22" s="10">
        <v>45</v>
      </c>
      <c r="G22" s="10">
        <v>196</v>
      </c>
      <c r="H22" s="10">
        <v>309</v>
      </c>
      <c r="I22" s="10">
        <v>307</v>
      </c>
      <c r="J22" s="10">
        <v>177</v>
      </c>
      <c r="K22" s="10">
        <v>120</v>
      </c>
      <c r="L22" s="10">
        <v>67</v>
      </c>
      <c r="M22" s="10">
        <v>33</v>
      </c>
      <c r="N22" s="10">
        <v>18</v>
      </c>
      <c r="O22" s="10">
        <v>5</v>
      </c>
      <c r="P22" s="10">
        <v>16</v>
      </c>
      <c r="Q22" s="10"/>
      <c r="R22" s="10">
        <v>27</v>
      </c>
      <c r="S22" s="10"/>
    </row>
    <row r="23" spans="1:19" s="1" customFormat="1" ht="14.1" customHeight="1" x14ac:dyDescent="0.2">
      <c r="A23" s="8" t="s">
        <v>98</v>
      </c>
      <c r="B23" s="9" t="s">
        <v>99</v>
      </c>
      <c r="C23" s="10">
        <v>183</v>
      </c>
      <c r="D23" s="13">
        <v>1678.2240437158471</v>
      </c>
      <c r="E23" s="10">
        <v>1</v>
      </c>
      <c r="F23" s="10">
        <v>6</v>
      </c>
      <c r="G23" s="10">
        <v>22</v>
      </c>
      <c r="H23" s="10">
        <v>55</v>
      </c>
      <c r="I23" s="10">
        <v>39</v>
      </c>
      <c r="J23" s="10">
        <v>27</v>
      </c>
      <c r="K23" s="10">
        <v>13</v>
      </c>
      <c r="L23" s="10">
        <v>11</v>
      </c>
      <c r="M23" s="10">
        <v>3</v>
      </c>
      <c r="N23" s="10"/>
      <c r="O23" s="10">
        <v>2</v>
      </c>
      <c r="P23" s="10"/>
      <c r="Q23" s="10"/>
      <c r="R23" s="10">
        <v>4</v>
      </c>
      <c r="S23" s="10"/>
    </row>
    <row r="24" spans="1:19" s="1" customFormat="1" ht="14.1" customHeight="1" x14ac:dyDescent="0.2">
      <c r="A24" s="8" t="s">
        <v>180</v>
      </c>
      <c r="B24" s="9" t="s">
        <v>181</v>
      </c>
      <c r="C24" s="10">
        <v>49</v>
      </c>
      <c r="D24" s="13">
        <v>1219.3877551020407</v>
      </c>
      <c r="E24" s="10"/>
      <c r="F24" s="10">
        <v>2</v>
      </c>
      <c r="G24" s="10">
        <v>16</v>
      </c>
      <c r="H24" s="10">
        <v>12</v>
      </c>
      <c r="I24" s="10">
        <v>14</v>
      </c>
      <c r="J24" s="10">
        <v>3</v>
      </c>
      <c r="K24" s="10"/>
      <c r="L24" s="10"/>
      <c r="M24" s="10"/>
      <c r="N24" s="10"/>
      <c r="O24" s="10"/>
      <c r="P24" s="10"/>
      <c r="Q24" s="10"/>
      <c r="R24" s="10">
        <v>2</v>
      </c>
      <c r="S24" s="10"/>
    </row>
    <row r="25" spans="1:19" s="1" customFormat="1" ht="14.1" customHeight="1" x14ac:dyDescent="0.2">
      <c r="A25" s="4" t="s">
        <v>236</v>
      </c>
      <c r="B25" s="5" t="s">
        <v>237</v>
      </c>
      <c r="C25" s="6">
        <v>57</v>
      </c>
      <c r="D25" s="12">
        <v>1568.6140350877192</v>
      </c>
      <c r="E25" s="6"/>
      <c r="F25" s="6">
        <v>4</v>
      </c>
      <c r="G25" s="6">
        <v>13</v>
      </c>
      <c r="H25" s="6">
        <v>14</v>
      </c>
      <c r="I25" s="6">
        <v>7</v>
      </c>
      <c r="J25" s="6">
        <v>9</v>
      </c>
      <c r="K25" s="6">
        <v>5</v>
      </c>
      <c r="L25" s="6">
        <v>4</v>
      </c>
      <c r="M25" s="6"/>
      <c r="N25" s="6"/>
      <c r="O25" s="6"/>
      <c r="P25" s="6"/>
      <c r="Q25" s="6"/>
      <c r="R25" s="6">
        <v>1</v>
      </c>
      <c r="S25" s="6"/>
    </row>
    <row r="26" spans="1:19" s="1" customFormat="1" ht="14.1" customHeight="1" x14ac:dyDescent="0.2">
      <c r="A26" s="4" t="s">
        <v>42</v>
      </c>
      <c r="B26" s="5" t="s">
        <v>43</v>
      </c>
      <c r="C26" s="6">
        <v>28</v>
      </c>
      <c r="D26" s="12">
        <v>1492.9285714285713</v>
      </c>
      <c r="E26" s="6"/>
      <c r="F26" s="6">
        <v>1</v>
      </c>
      <c r="G26" s="6">
        <v>10</v>
      </c>
      <c r="H26" s="6">
        <v>5</v>
      </c>
      <c r="I26" s="6">
        <v>4</v>
      </c>
      <c r="J26" s="6">
        <v>4</v>
      </c>
      <c r="K26" s="6">
        <v>2</v>
      </c>
      <c r="L26" s="6">
        <v>2</v>
      </c>
      <c r="M26" s="6"/>
      <c r="N26" s="6"/>
      <c r="O26" s="6"/>
      <c r="P26" s="6"/>
      <c r="Q26" s="6"/>
      <c r="R26" s="6"/>
      <c r="S26" s="6"/>
    </row>
    <row r="27" spans="1:19" s="1" customFormat="1" ht="14.1" customHeight="1" x14ac:dyDescent="0.2">
      <c r="A27" s="14" t="s">
        <v>154</v>
      </c>
      <c r="B27" s="19" t="s">
        <v>155</v>
      </c>
      <c r="C27" s="27">
        <v>11</v>
      </c>
      <c r="D27" s="31">
        <v>1842.7272727272727</v>
      </c>
      <c r="E27" s="27"/>
      <c r="F27" s="27"/>
      <c r="G27" s="27">
        <v>1</v>
      </c>
      <c r="H27" s="27">
        <v>3</v>
      </c>
      <c r="I27" s="27">
        <v>4</v>
      </c>
      <c r="J27" s="27"/>
      <c r="K27" s="27">
        <v>2</v>
      </c>
      <c r="L27" s="27">
        <v>1</v>
      </c>
      <c r="M27" s="27"/>
      <c r="N27" s="27"/>
      <c r="O27" s="27"/>
      <c r="P27" s="27"/>
      <c r="Q27" s="27"/>
      <c r="R27" s="27"/>
      <c r="S27" s="27"/>
    </row>
    <row r="28" spans="1:19" s="1" customFormat="1" ht="14.1" customHeight="1" x14ac:dyDescent="0.2">
      <c r="A28" s="14" t="s">
        <v>100</v>
      </c>
      <c r="B28" s="20" t="s">
        <v>101</v>
      </c>
      <c r="C28" s="26">
        <v>228</v>
      </c>
      <c r="D28" s="33">
        <v>1806.4780701754387</v>
      </c>
      <c r="E28" s="26">
        <v>4</v>
      </c>
      <c r="F28" s="26">
        <v>5</v>
      </c>
      <c r="G28" s="26">
        <v>40</v>
      </c>
      <c r="H28" s="26">
        <v>48</v>
      </c>
      <c r="I28" s="26">
        <v>40</v>
      </c>
      <c r="J28" s="26">
        <v>30</v>
      </c>
      <c r="K28" s="26">
        <v>22</v>
      </c>
      <c r="L28" s="26">
        <v>18</v>
      </c>
      <c r="M28" s="26">
        <v>11</v>
      </c>
      <c r="N28" s="26">
        <v>2</v>
      </c>
      <c r="O28" s="26">
        <v>1</v>
      </c>
      <c r="P28" s="26">
        <v>1</v>
      </c>
      <c r="Q28" s="26">
        <v>1</v>
      </c>
      <c r="R28" s="26">
        <v>5</v>
      </c>
      <c r="S28" s="26"/>
    </row>
    <row r="29" spans="1:19" s="1" customFormat="1" ht="18.2" customHeight="1" x14ac:dyDescent="0.2">
      <c r="A29" s="14" t="s">
        <v>156</v>
      </c>
      <c r="B29" s="19" t="s">
        <v>157</v>
      </c>
      <c r="C29" s="25">
        <v>390</v>
      </c>
      <c r="D29" s="32">
        <v>1636.4538461538461</v>
      </c>
      <c r="E29" s="25">
        <v>3</v>
      </c>
      <c r="F29" s="26">
        <v>29</v>
      </c>
      <c r="G29" s="26">
        <v>125</v>
      </c>
      <c r="H29" s="26">
        <v>108</v>
      </c>
      <c r="I29" s="26">
        <v>66</v>
      </c>
      <c r="J29" s="26">
        <v>23</v>
      </c>
      <c r="K29" s="26">
        <v>13</v>
      </c>
      <c r="L29" s="26">
        <v>5</v>
      </c>
      <c r="M29" s="26">
        <v>4</v>
      </c>
      <c r="N29" s="26"/>
      <c r="O29" s="26"/>
      <c r="P29" s="26">
        <v>3</v>
      </c>
      <c r="Q29" s="26">
        <v>1</v>
      </c>
      <c r="R29" s="26">
        <v>10</v>
      </c>
      <c r="S29" s="26"/>
    </row>
    <row r="30" spans="1:19" s="1" customFormat="1" ht="22.7" customHeight="1" x14ac:dyDescent="0.2">
      <c r="A30" s="16" t="s">
        <v>182</v>
      </c>
      <c r="B30" s="22" t="s">
        <v>183</v>
      </c>
      <c r="C30" s="27">
        <v>90</v>
      </c>
      <c r="D30" s="31">
        <v>1386.1888888888889</v>
      </c>
      <c r="E30" s="27"/>
      <c r="F30" s="27">
        <v>5</v>
      </c>
      <c r="G30" s="27">
        <v>29</v>
      </c>
      <c r="H30" s="27">
        <v>20</v>
      </c>
      <c r="I30" s="27">
        <v>14</v>
      </c>
      <c r="J30" s="27">
        <v>16</v>
      </c>
      <c r="K30" s="27">
        <v>2</v>
      </c>
      <c r="L30" s="27"/>
      <c r="M30" s="27">
        <v>2</v>
      </c>
      <c r="N30" s="27"/>
      <c r="O30" s="27"/>
      <c r="P30" s="27"/>
      <c r="Q30" s="27"/>
      <c r="R30" s="27">
        <v>2</v>
      </c>
      <c r="S30" s="27"/>
    </row>
    <row r="31" spans="1:19" s="1" customFormat="1" ht="14.1" customHeight="1" x14ac:dyDescent="0.2">
      <c r="A31" s="8" t="s">
        <v>102</v>
      </c>
      <c r="B31" s="9" t="s">
        <v>103</v>
      </c>
      <c r="C31" s="10">
        <v>66</v>
      </c>
      <c r="D31" s="13">
        <v>1481.1818181818182</v>
      </c>
      <c r="E31" s="10"/>
      <c r="F31" s="10">
        <v>4</v>
      </c>
      <c r="G31" s="10">
        <v>14</v>
      </c>
      <c r="H31" s="10">
        <v>14</v>
      </c>
      <c r="I31" s="10">
        <v>14</v>
      </c>
      <c r="J31" s="10">
        <v>11</v>
      </c>
      <c r="K31" s="10">
        <v>4</v>
      </c>
      <c r="L31" s="10">
        <v>1</v>
      </c>
      <c r="M31" s="10"/>
      <c r="N31" s="10">
        <v>1</v>
      </c>
      <c r="O31" s="10"/>
      <c r="P31" s="10"/>
      <c r="Q31" s="10"/>
      <c r="R31" s="10">
        <v>3</v>
      </c>
      <c r="S31" s="10"/>
    </row>
    <row r="32" spans="1:19" s="1" customFormat="1" ht="14.1" customHeight="1" x14ac:dyDescent="0.2">
      <c r="A32" s="8" t="s">
        <v>104</v>
      </c>
      <c r="B32" s="9" t="s">
        <v>105</v>
      </c>
      <c r="C32" s="10">
        <v>144</v>
      </c>
      <c r="D32" s="13">
        <v>1674.6041666666667</v>
      </c>
      <c r="E32" s="10">
        <v>4</v>
      </c>
      <c r="F32" s="10">
        <v>7</v>
      </c>
      <c r="G32" s="10">
        <v>40</v>
      </c>
      <c r="H32" s="10">
        <v>31</v>
      </c>
      <c r="I32" s="10">
        <v>24</v>
      </c>
      <c r="J32" s="10">
        <v>9</v>
      </c>
      <c r="K32" s="10">
        <v>8</v>
      </c>
      <c r="L32" s="10">
        <v>6</v>
      </c>
      <c r="M32" s="10">
        <v>5</v>
      </c>
      <c r="N32" s="10">
        <v>1</v>
      </c>
      <c r="O32" s="10"/>
      <c r="P32" s="10">
        <v>4</v>
      </c>
      <c r="Q32" s="10"/>
      <c r="R32" s="10">
        <v>5</v>
      </c>
      <c r="S32" s="10"/>
    </row>
    <row r="33" spans="1:19" s="1" customFormat="1" ht="14.1" customHeight="1" x14ac:dyDescent="0.2">
      <c r="A33" s="8" t="s">
        <v>106</v>
      </c>
      <c r="B33" s="9" t="s">
        <v>107</v>
      </c>
      <c r="C33" s="10">
        <v>258</v>
      </c>
      <c r="D33" s="13">
        <v>1758.437984496124</v>
      </c>
      <c r="E33" s="10">
        <v>1</v>
      </c>
      <c r="F33" s="10">
        <v>7</v>
      </c>
      <c r="G33" s="10">
        <v>48</v>
      </c>
      <c r="H33" s="10">
        <v>61</v>
      </c>
      <c r="I33" s="10">
        <v>53</v>
      </c>
      <c r="J33" s="10">
        <v>32</v>
      </c>
      <c r="K33" s="10">
        <v>22</v>
      </c>
      <c r="L33" s="10">
        <v>12</v>
      </c>
      <c r="M33" s="10">
        <v>8</v>
      </c>
      <c r="N33" s="10">
        <v>4</v>
      </c>
      <c r="O33" s="10">
        <v>3</v>
      </c>
      <c r="P33" s="10">
        <v>1</v>
      </c>
      <c r="Q33" s="10"/>
      <c r="R33" s="10">
        <v>6</v>
      </c>
      <c r="S33" s="10"/>
    </row>
    <row r="34" spans="1:19" s="1" customFormat="1" ht="14.1" customHeight="1" x14ac:dyDescent="0.2">
      <c r="A34" s="4" t="s">
        <v>238</v>
      </c>
      <c r="B34" s="5" t="s">
        <v>239</v>
      </c>
      <c r="C34" s="6">
        <v>22</v>
      </c>
      <c r="D34" s="12">
        <v>1337.1363636363637</v>
      </c>
      <c r="E34" s="6">
        <v>2</v>
      </c>
      <c r="F34" s="6">
        <v>1</v>
      </c>
      <c r="G34" s="6">
        <v>2</v>
      </c>
      <c r="H34" s="6">
        <v>10</v>
      </c>
      <c r="I34" s="6">
        <v>3</v>
      </c>
      <c r="J34" s="6">
        <v>2</v>
      </c>
      <c r="K34" s="6">
        <v>1</v>
      </c>
      <c r="L34" s="6">
        <v>1</v>
      </c>
      <c r="M34" s="6"/>
      <c r="N34" s="6"/>
      <c r="O34" s="6"/>
      <c r="P34" s="6"/>
      <c r="Q34" s="6"/>
      <c r="R34" s="6"/>
      <c r="S34" s="6"/>
    </row>
    <row r="35" spans="1:19" s="1" customFormat="1" ht="14.1" customHeight="1" x14ac:dyDescent="0.2">
      <c r="A35" s="4" t="s">
        <v>108</v>
      </c>
      <c r="B35" s="5" t="s">
        <v>109</v>
      </c>
      <c r="C35" s="6">
        <v>164</v>
      </c>
      <c r="D35" s="12">
        <v>1639.0670731707316</v>
      </c>
      <c r="E35" s="6">
        <v>1</v>
      </c>
      <c r="F35" s="6">
        <v>10</v>
      </c>
      <c r="G35" s="6">
        <v>34</v>
      </c>
      <c r="H35" s="6">
        <v>39</v>
      </c>
      <c r="I35" s="6">
        <v>29</v>
      </c>
      <c r="J35" s="6">
        <v>21</v>
      </c>
      <c r="K35" s="6">
        <v>14</v>
      </c>
      <c r="L35" s="6">
        <v>9</v>
      </c>
      <c r="M35" s="6">
        <v>5</v>
      </c>
      <c r="N35" s="6"/>
      <c r="O35" s="6">
        <v>2</v>
      </c>
      <c r="P35" s="6"/>
      <c r="Q35" s="6"/>
      <c r="R35" s="6"/>
      <c r="S35" s="6"/>
    </row>
    <row r="36" spans="1:19" s="1" customFormat="1" ht="14.1" customHeight="1" x14ac:dyDescent="0.2">
      <c r="A36" s="14" t="s">
        <v>262</v>
      </c>
      <c r="B36" s="19" t="s">
        <v>263</v>
      </c>
      <c r="C36" s="27">
        <v>99</v>
      </c>
      <c r="D36" s="31">
        <v>1479.4444444444443</v>
      </c>
      <c r="E36" s="27">
        <v>4</v>
      </c>
      <c r="F36" s="27">
        <v>1</v>
      </c>
      <c r="G36" s="27">
        <v>24</v>
      </c>
      <c r="H36" s="27">
        <v>21</v>
      </c>
      <c r="I36" s="27">
        <v>20</v>
      </c>
      <c r="J36" s="27">
        <v>12</v>
      </c>
      <c r="K36" s="27">
        <v>8</v>
      </c>
      <c r="L36" s="27">
        <v>2</v>
      </c>
      <c r="M36" s="27">
        <v>1</v>
      </c>
      <c r="N36" s="27">
        <v>1</v>
      </c>
      <c r="O36" s="27">
        <v>1</v>
      </c>
      <c r="P36" s="27"/>
      <c r="Q36" s="27"/>
      <c r="R36" s="27">
        <v>4</v>
      </c>
      <c r="S36" s="27"/>
    </row>
    <row r="37" spans="1:19" s="1" customFormat="1" ht="14.1" customHeight="1" x14ac:dyDescent="0.2">
      <c r="A37" s="14" t="s">
        <v>54</v>
      </c>
      <c r="B37" s="20" t="s">
        <v>55</v>
      </c>
      <c r="C37" s="26">
        <v>972</v>
      </c>
      <c r="D37" s="33">
        <v>1622.8539094650205</v>
      </c>
      <c r="E37" s="26">
        <v>9</v>
      </c>
      <c r="F37" s="26">
        <v>29</v>
      </c>
      <c r="G37" s="26">
        <v>208</v>
      </c>
      <c r="H37" s="26">
        <v>279</v>
      </c>
      <c r="I37" s="26">
        <v>186</v>
      </c>
      <c r="J37" s="26">
        <v>116</v>
      </c>
      <c r="K37" s="26">
        <v>59</v>
      </c>
      <c r="L37" s="26">
        <v>27</v>
      </c>
      <c r="M37" s="26">
        <v>14</v>
      </c>
      <c r="N37" s="26">
        <v>7</v>
      </c>
      <c r="O37" s="26">
        <v>3</v>
      </c>
      <c r="P37" s="26">
        <v>7</v>
      </c>
      <c r="Q37" s="26">
        <v>2</v>
      </c>
      <c r="R37" s="26">
        <v>26</v>
      </c>
      <c r="S37" s="26"/>
    </row>
    <row r="38" spans="1:19" s="1" customFormat="1" ht="18.2" customHeight="1" x14ac:dyDescent="0.2">
      <c r="A38" s="14" t="s">
        <v>226</v>
      </c>
      <c r="B38" s="19" t="s">
        <v>227</v>
      </c>
      <c r="C38" s="25">
        <v>145</v>
      </c>
      <c r="D38" s="32">
        <v>1220.703448275862</v>
      </c>
      <c r="E38" s="25">
        <v>1</v>
      </c>
      <c r="F38" s="26">
        <v>8</v>
      </c>
      <c r="G38" s="26">
        <v>52</v>
      </c>
      <c r="H38" s="26">
        <v>40</v>
      </c>
      <c r="I38" s="26">
        <v>24</v>
      </c>
      <c r="J38" s="26">
        <v>8</v>
      </c>
      <c r="K38" s="26">
        <v>8</v>
      </c>
      <c r="L38" s="26"/>
      <c r="M38" s="26"/>
      <c r="N38" s="26"/>
      <c r="O38" s="26"/>
      <c r="P38" s="26"/>
      <c r="Q38" s="26"/>
      <c r="R38" s="26">
        <v>4</v>
      </c>
      <c r="S38" s="26"/>
    </row>
    <row r="39" spans="1:19" s="1" customFormat="1" ht="22.7" customHeight="1" x14ac:dyDescent="0.2">
      <c r="A39" s="16" t="s">
        <v>56</v>
      </c>
      <c r="B39" s="22" t="s">
        <v>57</v>
      </c>
      <c r="C39" s="27">
        <v>149</v>
      </c>
      <c r="D39" s="31">
        <v>1589.7919463087248</v>
      </c>
      <c r="E39" s="27">
        <v>1</v>
      </c>
      <c r="F39" s="27">
        <v>3</v>
      </c>
      <c r="G39" s="27">
        <v>27</v>
      </c>
      <c r="H39" s="27">
        <v>43</v>
      </c>
      <c r="I39" s="27">
        <v>36</v>
      </c>
      <c r="J39" s="27">
        <v>20</v>
      </c>
      <c r="K39" s="27">
        <v>10</v>
      </c>
      <c r="L39" s="27">
        <v>5</v>
      </c>
      <c r="M39" s="27"/>
      <c r="N39" s="27"/>
      <c r="O39" s="27">
        <v>1</v>
      </c>
      <c r="P39" s="27">
        <v>1</v>
      </c>
      <c r="Q39" s="27"/>
      <c r="R39" s="27">
        <v>2</v>
      </c>
      <c r="S39" s="27"/>
    </row>
    <row r="40" spans="1:19" s="1" customFormat="1" ht="14.1" customHeight="1" x14ac:dyDescent="0.2">
      <c r="A40" s="4" t="s">
        <v>210</v>
      </c>
      <c r="B40" s="5" t="s">
        <v>211</v>
      </c>
      <c r="C40" s="6">
        <v>213</v>
      </c>
      <c r="D40" s="12">
        <v>1466.2253521126761</v>
      </c>
      <c r="E40" s="6">
        <v>3</v>
      </c>
      <c r="F40" s="6">
        <v>13</v>
      </c>
      <c r="G40" s="6">
        <v>42</v>
      </c>
      <c r="H40" s="6">
        <v>70</v>
      </c>
      <c r="I40" s="6">
        <v>38</v>
      </c>
      <c r="J40" s="6">
        <v>21</v>
      </c>
      <c r="K40" s="6">
        <v>18</v>
      </c>
      <c r="L40" s="6">
        <v>5</v>
      </c>
      <c r="M40" s="6">
        <v>1</v>
      </c>
      <c r="N40" s="6"/>
      <c r="O40" s="6">
        <v>1</v>
      </c>
      <c r="P40" s="6"/>
      <c r="Q40" s="6"/>
      <c r="R40" s="6">
        <v>1</v>
      </c>
      <c r="S40" s="6"/>
    </row>
    <row r="41" spans="1:19" s="1" customFormat="1" ht="14.1" customHeight="1" x14ac:dyDescent="0.2">
      <c r="A41" s="4" t="s">
        <v>110</v>
      </c>
      <c r="B41" s="5" t="s">
        <v>111</v>
      </c>
      <c r="C41" s="6">
        <v>348</v>
      </c>
      <c r="D41" s="12">
        <v>1785.7643678160919</v>
      </c>
      <c r="E41" s="6">
        <v>2</v>
      </c>
      <c r="F41" s="6">
        <v>15</v>
      </c>
      <c r="G41" s="6">
        <v>48</v>
      </c>
      <c r="H41" s="6">
        <v>89</v>
      </c>
      <c r="I41" s="6">
        <v>75</v>
      </c>
      <c r="J41" s="6">
        <v>40</v>
      </c>
      <c r="K41" s="6">
        <v>37</v>
      </c>
      <c r="L41" s="6">
        <v>25</v>
      </c>
      <c r="M41" s="6">
        <v>6</v>
      </c>
      <c r="N41" s="6">
        <v>3</v>
      </c>
      <c r="O41" s="6">
        <v>1</v>
      </c>
      <c r="P41" s="6">
        <v>3</v>
      </c>
      <c r="Q41" s="6"/>
      <c r="R41" s="6">
        <v>4</v>
      </c>
      <c r="S41" s="6"/>
    </row>
    <row r="42" spans="1:19" s="1" customFormat="1" ht="14.1" customHeight="1" x14ac:dyDescent="0.2">
      <c r="A42" s="14" t="s">
        <v>34</v>
      </c>
      <c r="B42" s="19" t="s">
        <v>35</v>
      </c>
      <c r="C42" s="27">
        <v>42</v>
      </c>
      <c r="D42" s="31">
        <v>1151.8571428571429</v>
      </c>
      <c r="E42" s="27"/>
      <c r="F42" s="27">
        <v>2</v>
      </c>
      <c r="G42" s="27">
        <v>13</v>
      </c>
      <c r="H42" s="27">
        <v>14</v>
      </c>
      <c r="I42" s="27">
        <v>6</v>
      </c>
      <c r="J42" s="27">
        <v>2</v>
      </c>
      <c r="K42" s="27">
        <v>2</v>
      </c>
      <c r="L42" s="27"/>
      <c r="M42" s="27"/>
      <c r="N42" s="27"/>
      <c r="O42" s="27"/>
      <c r="P42" s="27"/>
      <c r="Q42" s="27"/>
      <c r="R42" s="27">
        <v>3</v>
      </c>
      <c r="S42" s="27"/>
    </row>
    <row r="43" spans="1:19" s="1" customFormat="1" ht="14.1" customHeight="1" x14ac:dyDescent="0.2">
      <c r="A43" s="14" t="s">
        <v>112</v>
      </c>
      <c r="B43" s="20" t="s">
        <v>113</v>
      </c>
      <c r="C43" s="26">
        <v>299</v>
      </c>
      <c r="D43" s="33">
        <v>1815.361204013378</v>
      </c>
      <c r="E43" s="26"/>
      <c r="F43" s="26">
        <v>11</v>
      </c>
      <c r="G43" s="26">
        <v>56</v>
      </c>
      <c r="H43" s="26">
        <v>55</v>
      </c>
      <c r="I43" s="26">
        <v>71</v>
      </c>
      <c r="J43" s="26">
        <v>38</v>
      </c>
      <c r="K43" s="26">
        <v>32</v>
      </c>
      <c r="L43" s="26">
        <v>18</v>
      </c>
      <c r="M43" s="26">
        <v>8</v>
      </c>
      <c r="N43" s="26">
        <v>2</v>
      </c>
      <c r="O43" s="26"/>
      <c r="P43" s="26">
        <v>4</v>
      </c>
      <c r="Q43" s="26"/>
      <c r="R43" s="26">
        <v>4</v>
      </c>
      <c r="S43" s="26"/>
    </row>
    <row r="44" spans="1:19" s="1" customFormat="1" ht="18.2" customHeight="1" x14ac:dyDescent="0.2">
      <c r="A44" s="14" t="s">
        <v>212</v>
      </c>
      <c r="B44" s="19" t="s">
        <v>213</v>
      </c>
      <c r="C44" s="25">
        <v>18</v>
      </c>
      <c r="D44" s="32">
        <v>1592.0555555555557</v>
      </c>
      <c r="E44" s="25"/>
      <c r="F44" s="26">
        <v>1</v>
      </c>
      <c r="G44" s="26">
        <v>3</v>
      </c>
      <c r="H44" s="26">
        <v>6</v>
      </c>
      <c r="I44" s="26">
        <v>4</v>
      </c>
      <c r="J44" s="26">
        <v>2</v>
      </c>
      <c r="K44" s="26">
        <v>1</v>
      </c>
      <c r="L44" s="26">
        <v>1</v>
      </c>
      <c r="M44" s="26"/>
      <c r="N44" s="26"/>
      <c r="O44" s="26"/>
      <c r="P44" s="26"/>
      <c r="Q44" s="26"/>
      <c r="R44" s="26"/>
      <c r="S44" s="26"/>
    </row>
    <row r="45" spans="1:19" s="1" customFormat="1" ht="22.7" customHeight="1" x14ac:dyDescent="0.2">
      <c r="A45" s="16" t="s">
        <v>114</v>
      </c>
      <c r="B45" s="22" t="s">
        <v>115</v>
      </c>
      <c r="C45" s="27">
        <v>824</v>
      </c>
      <c r="D45" s="31">
        <v>1803.8859223300972</v>
      </c>
      <c r="E45" s="27">
        <v>10</v>
      </c>
      <c r="F45" s="27">
        <v>25</v>
      </c>
      <c r="G45" s="27">
        <v>138</v>
      </c>
      <c r="H45" s="27">
        <v>183</v>
      </c>
      <c r="I45" s="27">
        <v>167</v>
      </c>
      <c r="J45" s="27">
        <v>113</v>
      </c>
      <c r="K45" s="27">
        <v>84</v>
      </c>
      <c r="L45" s="27">
        <v>51</v>
      </c>
      <c r="M45" s="27">
        <v>19</v>
      </c>
      <c r="N45" s="27">
        <v>9</v>
      </c>
      <c r="O45" s="27">
        <v>3</v>
      </c>
      <c r="P45" s="27">
        <v>9</v>
      </c>
      <c r="Q45" s="27">
        <v>1</v>
      </c>
      <c r="R45" s="27">
        <v>12</v>
      </c>
      <c r="S45" s="27"/>
    </row>
    <row r="46" spans="1:19" s="1" customFormat="1" ht="14.1" customHeight="1" x14ac:dyDescent="0.2">
      <c r="A46" s="8" t="s">
        <v>36</v>
      </c>
      <c r="B46" s="9" t="s">
        <v>37</v>
      </c>
      <c r="C46" s="10">
        <v>18</v>
      </c>
      <c r="D46" s="13">
        <v>1232.5555555555557</v>
      </c>
      <c r="E46" s="10">
        <v>1</v>
      </c>
      <c r="F46" s="10"/>
      <c r="G46" s="10">
        <v>4</v>
      </c>
      <c r="H46" s="10">
        <v>5</v>
      </c>
      <c r="I46" s="10">
        <v>5</v>
      </c>
      <c r="J46" s="10">
        <v>1</v>
      </c>
      <c r="K46" s="10">
        <v>1</v>
      </c>
      <c r="L46" s="10"/>
      <c r="M46" s="10"/>
      <c r="N46" s="10"/>
      <c r="O46" s="10"/>
      <c r="P46" s="10"/>
      <c r="Q46" s="10">
        <v>1</v>
      </c>
      <c r="R46" s="10"/>
      <c r="S46" s="10"/>
    </row>
    <row r="47" spans="1:19" s="1" customFormat="1" ht="14.1" customHeight="1" x14ac:dyDescent="0.2">
      <c r="A47" s="8" t="s">
        <v>166</v>
      </c>
      <c r="B47" s="9" t="s">
        <v>167</v>
      </c>
      <c r="C47" s="10">
        <v>50</v>
      </c>
      <c r="D47" s="13">
        <v>1481.46</v>
      </c>
      <c r="E47" s="10"/>
      <c r="F47" s="10">
        <v>4</v>
      </c>
      <c r="G47" s="10">
        <v>8</v>
      </c>
      <c r="H47" s="10">
        <v>16</v>
      </c>
      <c r="I47" s="10">
        <v>8</v>
      </c>
      <c r="J47" s="10">
        <v>6</v>
      </c>
      <c r="K47" s="10">
        <v>6</v>
      </c>
      <c r="L47" s="10"/>
      <c r="M47" s="10">
        <v>1</v>
      </c>
      <c r="N47" s="10"/>
      <c r="O47" s="10"/>
      <c r="P47" s="10"/>
      <c r="Q47" s="10"/>
      <c r="R47" s="10">
        <v>1</v>
      </c>
      <c r="S47" s="10"/>
    </row>
    <row r="48" spans="1:19" s="1" customFormat="1" ht="14.1" customHeight="1" x14ac:dyDescent="0.2">
      <c r="A48" s="8" t="s">
        <v>116</v>
      </c>
      <c r="B48" s="9" t="s">
        <v>117</v>
      </c>
      <c r="C48" s="10">
        <v>886</v>
      </c>
      <c r="D48" s="13">
        <v>1634.635440180587</v>
      </c>
      <c r="E48" s="10">
        <v>12</v>
      </c>
      <c r="F48" s="10">
        <v>44</v>
      </c>
      <c r="G48" s="10">
        <v>143</v>
      </c>
      <c r="H48" s="10">
        <v>235</v>
      </c>
      <c r="I48" s="10">
        <v>206</v>
      </c>
      <c r="J48" s="10">
        <v>116</v>
      </c>
      <c r="K48" s="10">
        <v>46</v>
      </c>
      <c r="L48" s="10">
        <v>39</v>
      </c>
      <c r="M48" s="10">
        <v>17</v>
      </c>
      <c r="N48" s="10">
        <v>6</v>
      </c>
      <c r="O48" s="10">
        <v>1</v>
      </c>
      <c r="P48" s="10">
        <v>8</v>
      </c>
      <c r="Q48" s="10">
        <v>2</v>
      </c>
      <c r="R48" s="10">
        <v>11</v>
      </c>
      <c r="S48" s="10"/>
    </row>
    <row r="49" spans="1:19" s="1" customFormat="1" ht="14.1" customHeight="1" x14ac:dyDescent="0.2">
      <c r="A49" s="8" t="s">
        <v>118</v>
      </c>
      <c r="B49" s="9" t="s">
        <v>119</v>
      </c>
      <c r="C49" s="10">
        <v>112</v>
      </c>
      <c r="D49" s="13">
        <v>1590.3839285714287</v>
      </c>
      <c r="E49" s="10"/>
      <c r="F49" s="10">
        <v>2</v>
      </c>
      <c r="G49" s="10">
        <v>21</v>
      </c>
      <c r="H49" s="10">
        <v>33</v>
      </c>
      <c r="I49" s="10">
        <v>30</v>
      </c>
      <c r="J49" s="10">
        <v>9</v>
      </c>
      <c r="K49" s="10">
        <v>8</v>
      </c>
      <c r="L49" s="10">
        <v>3</v>
      </c>
      <c r="M49" s="10">
        <v>3</v>
      </c>
      <c r="N49" s="10"/>
      <c r="O49" s="10"/>
      <c r="P49" s="10">
        <v>1</v>
      </c>
      <c r="Q49" s="10"/>
      <c r="R49" s="10">
        <v>2</v>
      </c>
      <c r="S49" s="10"/>
    </row>
    <row r="50" spans="1:19" s="1" customFormat="1" ht="14.1" customHeight="1" x14ac:dyDescent="0.2">
      <c r="A50" s="8" t="s">
        <v>184</v>
      </c>
      <c r="B50" s="9" t="s">
        <v>185</v>
      </c>
      <c r="C50" s="10">
        <v>35</v>
      </c>
      <c r="D50" s="13">
        <v>1268.2571428571428</v>
      </c>
      <c r="E50" s="10"/>
      <c r="F50" s="10"/>
      <c r="G50" s="10">
        <v>10</v>
      </c>
      <c r="H50" s="10">
        <v>14</v>
      </c>
      <c r="I50" s="10">
        <v>8</v>
      </c>
      <c r="J50" s="10"/>
      <c r="K50" s="10">
        <v>2</v>
      </c>
      <c r="L50" s="10"/>
      <c r="M50" s="10"/>
      <c r="N50" s="10"/>
      <c r="O50" s="10"/>
      <c r="P50" s="10"/>
      <c r="Q50" s="10"/>
      <c r="R50" s="10">
        <v>1</v>
      </c>
      <c r="S50" s="10"/>
    </row>
    <row r="51" spans="1:19" s="1" customFormat="1" ht="14.1" customHeight="1" x14ac:dyDescent="0.2">
      <c r="A51" s="8" t="s">
        <v>264</v>
      </c>
      <c r="B51" s="9" t="s">
        <v>265</v>
      </c>
      <c r="C51" s="10">
        <v>25</v>
      </c>
      <c r="D51" s="13">
        <v>2418.88</v>
      </c>
      <c r="E51" s="10"/>
      <c r="F51" s="10"/>
      <c r="G51" s="10">
        <v>4</v>
      </c>
      <c r="H51" s="10">
        <v>7</v>
      </c>
      <c r="I51" s="10">
        <v>9</v>
      </c>
      <c r="J51" s="10">
        <v>1</v>
      </c>
      <c r="K51" s="10">
        <v>1</v>
      </c>
      <c r="L51" s="10">
        <v>2</v>
      </c>
      <c r="M51" s="10"/>
      <c r="N51" s="10"/>
      <c r="O51" s="10"/>
      <c r="P51" s="10">
        <v>1</v>
      </c>
      <c r="Q51" s="10"/>
      <c r="R51" s="10"/>
      <c r="S51" s="10"/>
    </row>
    <row r="52" spans="1:19" s="1" customFormat="1" ht="14.1" customHeight="1" x14ac:dyDescent="0.2">
      <c r="A52" s="8" t="s">
        <v>240</v>
      </c>
      <c r="B52" s="9" t="s">
        <v>241</v>
      </c>
      <c r="C52" s="10">
        <v>47</v>
      </c>
      <c r="D52" s="13">
        <v>1516.5957446808511</v>
      </c>
      <c r="E52" s="10"/>
      <c r="F52" s="10">
        <v>1</v>
      </c>
      <c r="G52" s="10">
        <v>7</v>
      </c>
      <c r="H52" s="10">
        <v>13</v>
      </c>
      <c r="I52" s="10">
        <v>15</v>
      </c>
      <c r="J52" s="10">
        <v>5</v>
      </c>
      <c r="K52" s="10">
        <v>3</v>
      </c>
      <c r="L52" s="10"/>
      <c r="M52" s="10"/>
      <c r="N52" s="10">
        <v>1</v>
      </c>
      <c r="O52" s="10"/>
      <c r="P52" s="10"/>
      <c r="Q52" s="10"/>
      <c r="R52" s="10">
        <v>2</v>
      </c>
      <c r="S52" s="10"/>
    </row>
    <row r="53" spans="1:19" s="1" customFormat="1" ht="14.1" customHeight="1" x14ac:dyDescent="0.2">
      <c r="A53" s="8" t="s">
        <v>12</v>
      </c>
      <c r="B53" s="9" t="s">
        <v>13</v>
      </c>
      <c r="C53" s="10">
        <v>151</v>
      </c>
      <c r="D53" s="13">
        <v>1478.0264900662253</v>
      </c>
      <c r="E53" s="10">
        <v>4</v>
      </c>
      <c r="F53" s="10">
        <v>13</v>
      </c>
      <c r="G53" s="10">
        <v>42</v>
      </c>
      <c r="H53" s="10">
        <v>32</v>
      </c>
      <c r="I53" s="10">
        <v>30</v>
      </c>
      <c r="J53" s="10">
        <v>9</v>
      </c>
      <c r="K53" s="10">
        <v>9</v>
      </c>
      <c r="L53" s="10">
        <v>4</v>
      </c>
      <c r="M53" s="10">
        <v>2</v>
      </c>
      <c r="N53" s="10">
        <v>1</v>
      </c>
      <c r="O53" s="10">
        <v>1</v>
      </c>
      <c r="P53" s="10">
        <v>1</v>
      </c>
      <c r="Q53" s="10"/>
      <c r="R53" s="10">
        <v>3</v>
      </c>
      <c r="S53" s="10"/>
    </row>
    <row r="54" spans="1:19" s="1" customFormat="1" ht="14.1" customHeight="1" x14ac:dyDescent="0.2">
      <c r="A54" s="8" t="s">
        <v>58</v>
      </c>
      <c r="B54" s="9" t="s">
        <v>59</v>
      </c>
      <c r="C54" s="10">
        <v>49</v>
      </c>
      <c r="D54" s="13">
        <v>1358.2653061224489</v>
      </c>
      <c r="E54" s="10"/>
      <c r="F54" s="10">
        <v>1</v>
      </c>
      <c r="G54" s="10">
        <v>13</v>
      </c>
      <c r="H54" s="10">
        <v>14</v>
      </c>
      <c r="I54" s="10">
        <v>12</v>
      </c>
      <c r="J54" s="10">
        <v>4</v>
      </c>
      <c r="K54" s="10">
        <v>3</v>
      </c>
      <c r="L54" s="10"/>
      <c r="M54" s="10"/>
      <c r="N54" s="10"/>
      <c r="O54" s="10"/>
      <c r="P54" s="10"/>
      <c r="Q54" s="10"/>
      <c r="R54" s="10">
        <v>2</v>
      </c>
      <c r="S54" s="10"/>
    </row>
    <row r="55" spans="1:19" s="1" customFormat="1" ht="14.1" customHeight="1" x14ac:dyDescent="0.2">
      <c r="A55" s="8" t="s">
        <v>196</v>
      </c>
      <c r="B55" s="9" t="s">
        <v>197</v>
      </c>
      <c r="C55" s="10">
        <v>1023</v>
      </c>
      <c r="D55" s="13">
        <v>1581.2727272727273</v>
      </c>
      <c r="E55" s="10">
        <v>10</v>
      </c>
      <c r="F55" s="10">
        <v>48</v>
      </c>
      <c r="G55" s="10">
        <v>208</v>
      </c>
      <c r="H55" s="10">
        <v>257</v>
      </c>
      <c r="I55" s="10">
        <v>188</v>
      </c>
      <c r="J55" s="10">
        <v>123</v>
      </c>
      <c r="K55" s="10">
        <v>85</v>
      </c>
      <c r="L55" s="10">
        <v>33</v>
      </c>
      <c r="M55" s="10">
        <v>16</v>
      </c>
      <c r="N55" s="10">
        <v>5</v>
      </c>
      <c r="O55" s="10">
        <v>4</v>
      </c>
      <c r="P55" s="10">
        <v>8</v>
      </c>
      <c r="Q55" s="10">
        <v>2</v>
      </c>
      <c r="R55" s="10">
        <v>36</v>
      </c>
      <c r="S55" s="10"/>
    </row>
    <row r="56" spans="1:19" s="1" customFormat="1" ht="14.1" customHeight="1" x14ac:dyDescent="0.2">
      <c r="A56" s="8" t="s">
        <v>198</v>
      </c>
      <c r="B56" s="9" t="s">
        <v>199</v>
      </c>
      <c r="C56" s="10">
        <v>147</v>
      </c>
      <c r="D56" s="13">
        <v>1573.156462585034</v>
      </c>
      <c r="E56" s="10">
        <v>1</v>
      </c>
      <c r="F56" s="10">
        <v>6</v>
      </c>
      <c r="G56" s="10">
        <v>25</v>
      </c>
      <c r="H56" s="10">
        <v>42</v>
      </c>
      <c r="I56" s="10">
        <v>34</v>
      </c>
      <c r="J56" s="10">
        <v>19</v>
      </c>
      <c r="K56" s="10">
        <v>15</v>
      </c>
      <c r="L56" s="10">
        <v>3</v>
      </c>
      <c r="M56" s="10"/>
      <c r="N56" s="10">
        <v>1</v>
      </c>
      <c r="O56" s="10"/>
      <c r="P56" s="10"/>
      <c r="Q56" s="10"/>
      <c r="R56" s="10">
        <v>1</v>
      </c>
      <c r="S56" s="10"/>
    </row>
    <row r="57" spans="1:19" s="1" customFormat="1" ht="14.1" customHeight="1" x14ac:dyDescent="0.2">
      <c r="A57" s="8" t="s">
        <v>82</v>
      </c>
      <c r="B57" s="9" t="s">
        <v>83</v>
      </c>
      <c r="C57" s="10">
        <v>31</v>
      </c>
      <c r="D57" s="13">
        <v>1413.4516129032259</v>
      </c>
      <c r="E57" s="10">
        <v>1</v>
      </c>
      <c r="F57" s="10"/>
      <c r="G57" s="10">
        <v>7</v>
      </c>
      <c r="H57" s="10">
        <v>9</v>
      </c>
      <c r="I57" s="10">
        <v>10</v>
      </c>
      <c r="J57" s="10">
        <v>3</v>
      </c>
      <c r="K57" s="10"/>
      <c r="L57" s="10">
        <v>1</v>
      </c>
      <c r="M57" s="10"/>
      <c r="N57" s="10"/>
      <c r="O57" s="10"/>
      <c r="P57" s="10"/>
      <c r="Q57" s="10"/>
      <c r="R57" s="10"/>
      <c r="S57" s="10"/>
    </row>
    <row r="58" spans="1:19" s="1" customFormat="1" ht="14.1" customHeight="1" x14ac:dyDescent="0.2">
      <c r="A58" s="4" t="s">
        <v>186</v>
      </c>
      <c r="B58" s="5" t="s">
        <v>187</v>
      </c>
      <c r="C58" s="6">
        <v>120</v>
      </c>
      <c r="D58" s="12">
        <v>1846.9749999999999</v>
      </c>
      <c r="E58" s="6">
        <v>1</v>
      </c>
      <c r="F58" s="6">
        <v>3</v>
      </c>
      <c r="G58" s="6">
        <v>21</v>
      </c>
      <c r="H58" s="6">
        <v>37</v>
      </c>
      <c r="I58" s="6">
        <v>29</v>
      </c>
      <c r="J58" s="6">
        <v>11</v>
      </c>
      <c r="K58" s="6">
        <v>6</v>
      </c>
      <c r="L58" s="6">
        <v>1</v>
      </c>
      <c r="M58" s="6">
        <v>2</v>
      </c>
      <c r="N58" s="6">
        <v>1</v>
      </c>
      <c r="O58" s="6"/>
      <c r="P58" s="6">
        <v>4</v>
      </c>
      <c r="Q58" s="6"/>
      <c r="R58" s="6">
        <v>4</v>
      </c>
      <c r="S58" s="6"/>
    </row>
    <row r="59" spans="1:19" s="1" customFormat="1" ht="14.1" customHeight="1" x14ac:dyDescent="0.2">
      <c r="A59" s="4" t="s">
        <v>84</v>
      </c>
      <c r="B59" s="5" t="s">
        <v>85</v>
      </c>
      <c r="C59" s="6">
        <v>27</v>
      </c>
      <c r="D59" s="12">
        <v>1407.3703703703704</v>
      </c>
      <c r="E59" s="6"/>
      <c r="F59" s="6"/>
      <c r="G59" s="6">
        <v>7</v>
      </c>
      <c r="H59" s="6">
        <v>9</v>
      </c>
      <c r="I59" s="6">
        <v>6</v>
      </c>
      <c r="J59" s="6">
        <v>5</v>
      </c>
      <c r="K59" s="6"/>
      <c r="L59" s="6"/>
      <c r="M59" s="6"/>
      <c r="N59" s="6"/>
      <c r="O59" s="6"/>
      <c r="P59" s="6"/>
      <c r="Q59" s="6"/>
      <c r="R59" s="6"/>
      <c r="S59" s="6"/>
    </row>
    <row r="60" spans="1:19" s="1" customFormat="1" ht="14.1" customHeight="1" x14ac:dyDescent="0.2">
      <c r="A60" s="14" t="s">
        <v>60</v>
      </c>
      <c r="B60" s="19" t="s">
        <v>61</v>
      </c>
      <c r="C60" s="27">
        <v>223</v>
      </c>
      <c r="D60" s="31">
        <v>1535.3811659192825</v>
      </c>
      <c r="E60" s="27">
        <v>1</v>
      </c>
      <c r="F60" s="27">
        <v>16</v>
      </c>
      <c r="G60" s="27">
        <v>61</v>
      </c>
      <c r="H60" s="27">
        <v>61</v>
      </c>
      <c r="I60" s="27">
        <v>36</v>
      </c>
      <c r="J60" s="27">
        <v>17</v>
      </c>
      <c r="K60" s="27">
        <v>14</v>
      </c>
      <c r="L60" s="27">
        <v>7</v>
      </c>
      <c r="M60" s="27">
        <v>3</v>
      </c>
      <c r="N60" s="27"/>
      <c r="O60" s="27"/>
      <c r="P60" s="27">
        <v>1</v>
      </c>
      <c r="Q60" s="27"/>
      <c r="R60" s="27">
        <v>6</v>
      </c>
      <c r="S60" s="27"/>
    </row>
    <row r="61" spans="1:19" s="1" customFormat="1" ht="14.1" customHeight="1" x14ac:dyDescent="0.2">
      <c r="A61" s="14" t="s">
        <v>200</v>
      </c>
      <c r="B61" s="20" t="s">
        <v>201</v>
      </c>
      <c r="C61" s="26">
        <v>160</v>
      </c>
      <c r="D61" s="33">
        <v>1615.41875</v>
      </c>
      <c r="E61" s="26">
        <v>2</v>
      </c>
      <c r="F61" s="26">
        <v>6</v>
      </c>
      <c r="G61" s="26">
        <v>37</v>
      </c>
      <c r="H61" s="26">
        <v>51</v>
      </c>
      <c r="I61" s="26">
        <v>28</v>
      </c>
      <c r="J61" s="26">
        <v>10</v>
      </c>
      <c r="K61" s="26">
        <v>16</v>
      </c>
      <c r="L61" s="26">
        <v>3</v>
      </c>
      <c r="M61" s="26">
        <v>3</v>
      </c>
      <c r="N61" s="26">
        <v>1</v>
      </c>
      <c r="O61" s="26">
        <v>1</v>
      </c>
      <c r="P61" s="26">
        <v>2</v>
      </c>
      <c r="Q61" s="26"/>
      <c r="R61" s="26"/>
      <c r="S61" s="26"/>
    </row>
    <row r="62" spans="1:19" s="1" customFormat="1" ht="18.2" customHeight="1" x14ac:dyDescent="0.2">
      <c r="A62" s="14" t="s">
        <v>168</v>
      </c>
      <c r="B62" s="19" t="s">
        <v>169</v>
      </c>
      <c r="C62" s="25">
        <v>520</v>
      </c>
      <c r="D62" s="32">
        <v>1686.5653846153846</v>
      </c>
      <c r="E62" s="25">
        <v>28</v>
      </c>
      <c r="F62" s="26">
        <v>17</v>
      </c>
      <c r="G62" s="26">
        <v>88</v>
      </c>
      <c r="H62" s="26">
        <v>113</v>
      </c>
      <c r="I62" s="26">
        <v>123</v>
      </c>
      <c r="J62" s="26">
        <v>53</v>
      </c>
      <c r="K62" s="26">
        <v>45</v>
      </c>
      <c r="L62" s="26">
        <v>21</v>
      </c>
      <c r="M62" s="26">
        <v>5</v>
      </c>
      <c r="N62" s="26">
        <v>2</v>
      </c>
      <c r="O62" s="26">
        <v>2</v>
      </c>
      <c r="P62" s="26">
        <v>6</v>
      </c>
      <c r="Q62" s="26">
        <v>2</v>
      </c>
      <c r="R62" s="26">
        <v>15</v>
      </c>
      <c r="S62" s="26"/>
    </row>
    <row r="63" spans="1:19" s="1" customFormat="1" ht="22.7" customHeight="1" x14ac:dyDescent="0.2">
      <c r="A63" s="16" t="s">
        <v>188</v>
      </c>
      <c r="B63" s="22" t="s">
        <v>189</v>
      </c>
      <c r="C63" s="27">
        <v>37</v>
      </c>
      <c r="D63" s="31">
        <v>1429.2972972972973</v>
      </c>
      <c r="E63" s="27">
        <v>2</v>
      </c>
      <c r="F63" s="27">
        <v>2</v>
      </c>
      <c r="G63" s="27">
        <v>4</v>
      </c>
      <c r="H63" s="27">
        <v>8</v>
      </c>
      <c r="I63" s="27">
        <v>11</v>
      </c>
      <c r="J63" s="27">
        <v>4</v>
      </c>
      <c r="K63" s="27">
        <v>4</v>
      </c>
      <c r="L63" s="27"/>
      <c r="M63" s="27"/>
      <c r="N63" s="27"/>
      <c r="O63" s="27"/>
      <c r="P63" s="27"/>
      <c r="Q63" s="27"/>
      <c r="R63" s="27">
        <v>2</v>
      </c>
      <c r="S63" s="27"/>
    </row>
    <row r="64" spans="1:19" s="1" customFormat="1" ht="14.1" customHeight="1" x14ac:dyDescent="0.2">
      <c r="A64" s="4" t="s">
        <v>62</v>
      </c>
      <c r="B64" s="5" t="s">
        <v>63</v>
      </c>
      <c r="C64" s="6">
        <v>360</v>
      </c>
      <c r="D64" s="12">
        <v>1473.3361111111112</v>
      </c>
      <c r="E64" s="6">
        <v>7</v>
      </c>
      <c r="F64" s="6">
        <v>17</v>
      </c>
      <c r="G64" s="6">
        <v>93</v>
      </c>
      <c r="H64" s="6">
        <v>98</v>
      </c>
      <c r="I64" s="6">
        <v>66</v>
      </c>
      <c r="J64" s="6">
        <v>32</v>
      </c>
      <c r="K64" s="6">
        <v>22</v>
      </c>
      <c r="L64" s="6">
        <v>8</v>
      </c>
      <c r="M64" s="6">
        <v>5</v>
      </c>
      <c r="N64" s="6"/>
      <c r="O64" s="6">
        <v>2</v>
      </c>
      <c r="P64" s="6">
        <v>3</v>
      </c>
      <c r="Q64" s="6"/>
      <c r="R64" s="6">
        <v>7</v>
      </c>
      <c r="S64" s="6"/>
    </row>
    <row r="65" spans="1:19" s="1" customFormat="1" ht="14.1" customHeight="1" x14ac:dyDescent="0.2">
      <c r="A65" s="4" t="s">
        <v>64</v>
      </c>
      <c r="B65" s="5" t="s">
        <v>65</v>
      </c>
      <c r="C65" s="6">
        <v>60</v>
      </c>
      <c r="D65" s="12">
        <v>1950.1</v>
      </c>
      <c r="E65" s="6">
        <v>1</v>
      </c>
      <c r="F65" s="6">
        <v>6</v>
      </c>
      <c r="G65" s="6">
        <v>9</v>
      </c>
      <c r="H65" s="6">
        <v>16</v>
      </c>
      <c r="I65" s="6">
        <v>14</v>
      </c>
      <c r="J65" s="6">
        <v>7</v>
      </c>
      <c r="K65" s="6">
        <v>3</v>
      </c>
      <c r="L65" s="6"/>
      <c r="M65" s="6"/>
      <c r="N65" s="6"/>
      <c r="O65" s="6"/>
      <c r="P65" s="6">
        <v>2</v>
      </c>
      <c r="Q65" s="6"/>
      <c r="R65" s="6">
        <v>2</v>
      </c>
      <c r="S65" s="6"/>
    </row>
    <row r="66" spans="1:19" s="1" customFormat="1" ht="14.1" customHeight="1" x14ac:dyDescent="0.2">
      <c r="A66" s="14" t="s">
        <v>190</v>
      </c>
      <c r="B66" s="19" t="s">
        <v>191</v>
      </c>
      <c r="C66" s="27">
        <v>44</v>
      </c>
      <c r="D66" s="31">
        <v>1387.2727272727273</v>
      </c>
      <c r="E66" s="27"/>
      <c r="F66" s="27">
        <v>2</v>
      </c>
      <c r="G66" s="27">
        <v>12</v>
      </c>
      <c r="H66" s="27">
        <v>13</v>
      </c>
      <c r="I66" s="27">
        <v>10</v>
      </c>
      <c r="J66" s="27">
        <v>6</v>
      </c>
      <c r="K66" s="27"/>
      <c r="L66" s="27">
        <v>1</v>
      </c>
      <c r="M66" s="27"/>
      <c r="N66" s="27"/>
      <c r="O66" s="27"/>
      <c r="P66" s="27"/>
      <c r="Q66" s="27"/>
      <c r="R66" s="27"/>
      <c r="S66" s="27"/>
    </row>
    <row r="67" spans="1:19" s="1" customFormat="1" ht="14.1" customHeight="1" x14ac:dyDescent="0.2">
      <c r="A67" s="14" t="s">
        <v>266</v>
      </c>
      <c r="B67" s="20" t="s">
        <v>267</v>
      </c>
      <c r="C67" s="26">
        <v>113</v>
      </c>
      <c r="D67" s="33">
        <v>1612.8407079646017</v>
      </c>
      <c r="E67" s="26">
        <v>1</v>
      </c>
      <c r="F67" s="26">
        <v>9</v>
      </c>
      <c r="G67" s="26">
        <v>26</v>
      </c>
      <c r="H67" s="26">
        <v>23</v>
      </c>
      <c r="I67" s="26">
        <v>17</v>
      </c>
      <c r="J67" s="26">
        <v>16</v>
      </c>
      <c r="K67" s="26">
        <v>11</v>
      </c>
      <c r="L67" s="26">
        <v>2</v>
      </c>
      <c r="M67" s="26">
        <v>2</v>
      </c>
      <c r="N67" s="26">
        <v>2</v>
      </c>
      <c r="O67" s="26">
        <v>1</v>
      </c>
      <c r="P67" s="26">
        <v>1</v>
      </c>
      <c r="Q67" s="26"/>
      <c r="R67" s="26">
        <v>2</v>
      </c>
      <c r="S67" s="26"/>
    </row>
    <row r="68" spans="1:19" s="1" customFormat="1" ht="18.2" customHeight="1" x14ac:dyDescent="0.2">
      <c r="A68" s="14" t="s">
        <v>214</v>
      </c>
      <c r="B68" s="19" t="s">
        <v>215</v>
      </c>
      <c r="C68" s="25">
        <v>77</v>
      </c>
      <c r="D68" s="32">
        <v>1691.0649350649351</v>
      </c>
      <c r="E68" s="25">
        <v>1</v>
      </c>
      <c r="F68" s="26">
        <v>3</v>
      </c>
      <c r="G68" s="26">
        <v>12</v>
      </c>
      <c r="H68" s="26">
        <v>14</v>
      </c>
      <c r="I68" s="26">
        <v>19</v>
      </c>
      <c r="J68" s="26">
        <v>10</v>
      </c>
      <c r="K68" s="26">
        <v>6</v>
      </c>
      <c r="L68" s="26">
        <v>6</v>
      </c>
      <c r="M68" s="26">
        <v>1</v>
      </c>
      <c r="N68" s="26">
        <v>2</v>
      </c>
      <c r="O68" s="26"/>
      <c r="P68" s="26"/>
      <c r="Q68" s="26"/>
      <c r="R68" s="26">
        <v>3</v>
      </c>
      <c r="S68" s="26"/>
    </row>
    <row r="69" spans="1:19" s="1" customFormat="1" ht="22.7" customHeight="1" x14ac:dyDescent="0.2">
      <c r="A69" s="16" t="s">
        <v>66</v>
      </c>
      <c r="B69" s="22" t="s">
        <v>67</v>
      </c>
      <c r="C69" s="27">
        <v>39</v>
      </c>
      <c r="D69" s="31">
        <v>1315.5128205128206</v>
      </c>
      <c r="E69" s="27">
        <v>1</v>
      </c>
      <c r="F69" s="27">
        <v>4</v>
      </c>
      <c r="G69" s="27">
        <v>8</v>
      </c>
      <c r="H69" s="27">
        <v>13</v>
      </c>
      <c r="I69" s="27">
        <v>4</v>
      </c>
      <c r="J69" s="27">
        <v>2</v>
      </c>
      <c r="K69" s="27">
        <v>6</v>
      </c>
      <c r="L69" s="27"/>
      <c r="M69" s="27"/>
      <c r="N69" s="27"/>
      <c r="O69" s="27"/>
      <c r="P69" s="27"/>
      <c r="Q69" s="27"/>
      <c r="R69" s="27">
        <v>1</v>
      </c>
      <c r="S69" s="27"/>
    </row>
    <row r="70" spans="1:19" s="1" customFormat="1" ht="14.1" customHeight="1" x14ac:dyDescent="0.2">
      <c r="A70" s="8" t="s">
        <v>242</v>
      </c>
      <c r="B70" s="9" t="s">
        <v>243</v>
      </c>
      <c r="C70" s="10">
        <v>20</v>
      </c>
      <c r="D70" s="13">
        <v>1822</v>
      </c>
      <c r="E70" s="10"/>
      <c r="F70" s="10">
        <v>1</v>
      </c>
      <c r="G70" s="10">
        <v>4</v>
      </c>
      <c r="H70" s="10">
        <v>6</v>
      </c>
      <c r="I70" s="10">
        <v>1</v>
      </c>
      <c r="J70" s="10">
        <v>2</v>
      </c>
      <c r="K70" s="10">
        <v>2</v>
      </c>
      <c r="L70" s="10">
        <v>1</v>
      </c>
      <c r="M70" s="10"/>
      <c r="N70" s="10"/>
      <c r="O70" s="10"/>
      <c r="P70" s="10">
        <v>1</v>
      </c>
      <c r="Q70" s="10"/>
      <c r="R70" s="10">
        <v>2</v>
      </c>
      <c r="S70" s="10"/>
    </row>
    <row r="71" spans="1:19" s="1" customFormat="1" ht="14.1" customHeight="1" x14ac:dyDescent="0.2">
      <c r="A71" s="8" t="s">
        <v>120</v>
      </c>
      <c r="B71" s="9" t="s">
        <v>121</v>
      </c>
      <c r="C71" s="10">
        <v>51</v>
      </c>
      <c r="D71" s="13">
        <v>2216.0392156862745</v>
      </c>
      <c r="E71" s="10"/>
      <c r="F71" s="10">
        <v>1</v>
      </c>
      <c r="G71" s="10">
        <v>4</v>
      </c>
      <c r="H71" s="10">
        <v>15</v>
      </c>
      <c r="I71" s="10">
        <v>9</v>
      </c>
      <c r="J71" s="10">
        <v>7</v>
      </c>
      <c r="K71" s="10">
        <v>5</v>
      </c>
      <c r="L71" s="10">
        <v>2</v>
      </c>
      <c r="M71" s="10">
        <v>4</v>
      </c>
      <c r="N71" s="10"/>
      <c r="O71" s="10"/>
      <c r="P71" s="10">
        <v>2</v>
      </c>
      <c r="Q71" s="10">
        <v>1</v>
      </c>
      <c r="R71" s="10">
        <v>1</v>
      </c>
      <c r="S71" s="10"/>
    </row>
    <row r="72" spans="1:19" s="1" customFormat="1" ht="14.1" customHeight="1" x14ac:dyDescent="0.2">
      <c r="A72" s="8" t="s">
        <v>122</v>
      </c>
      <c r="B72" s="9" t="s">
        <v>123</v>
      </c>
      <c r="C72" s="10">
        <v>17762</v>
      </c>
      <c r="D72" s="13">
        <v>1544.2157977705212</v>
      </c>
      <c r="E72" s="10">
        <v>243</v>
      </c>
      <c r="F72" s="10">
        <v>1243</v>
      </c>
      <c r="G72" s="10">
        <v>4201</v>
      </c>
      <c r="H72" s="10">
        <v>4318</v>
      </c>
      <c r="I72" s="10">
        <v>3330</v>
      </c>
      <c r="J72" s="10">
        <v>1750</v>
      </c>
      <c r="K72" s="10">
        <v>1068</v>
      </c>
      <c r="L72" s="10">
        <v>613</v>
      </c>
      <c r="M72" s="10">
        <v>274</v>
      </c>
      <c r="N72" s="10">
        <v>144</v>
      </c>
      <c r="O72" s="10">
        <v>62</v>
      </c>
      <c r="P72" s="10">
        <v>142</v>
      </c>
      <c r="Q72" s="10">
        <v>4</v>
      </c>
      <c r="R72" s="10">
        <v>370</v>
      </c>
      <c r="S72" s="10"/>
    </row>
    <row r="73" spans="1:19" s="1" customFormat="1" ht="14.1" customHeight="1" x14ac:dyDescent="0.2">
      <c r="A73" s="8" t="s">
        <v>170</v>
      </c>
      <c r="B73" s="9" t="s">
        <v>171</v>
      </c>
      <c r="C73" s="10">
        <v>64</v>
      </c>
      <c r="D73" s="13">
        <v>1839.59375</v>
      </c>
      <c r="E73" s="10"/>
      <c r="F73" s="10"/>
      <c r="G73" s="10">
        <v>7</v>
      </c>
      <c r="H73" s="10">
        <v>18</v>
      </c>
      <c r="I73" s="10">
        <v>22</v>
      </c>
      <c r="J73" s="10">
        <v>10</v>
      </c>
      <c r="K73" s="10">
        <v>1</v>
      </c>
      <c r="L73" s="10">
        <v>2</v>
      </c>
      <c r="M73" s="10">
        <v>2</v>
      </c>
      <c r="N73" s="10">
        <v>1</v>
      </c>
      <c r="O73" s="10"/>
      <c r="P73" s="10">
        <v>1</v>
      </c>
      <c r="Q73" s="10"/>
      <c r="R73" s="10"/>
      <c r="S73" s="10"/>
    </row>
    <row r="74" spans="1:19" s="1" customFormat="1" ht="14.1" customHeight="1" x14ac:dyDescent="0.2">
      <c r="A74" s="8" t="s">
        <v>86</v>
      </c>
      <c r="B74" s="9" t="s">
        <v>87</v>
      </c>
      <c r="C74" s="10">
        <v>41</v>
      </c>
      <c r="D74" s="13">
        <v>1183</v>
      </c>
      <c r="E74" s="10">
        <v>2</v>
      </c>
      <c r="F74" s="10">
        <v>3</v>
      </c>
      <c r="G74" s="10">
        <v>10</v>
      </c>
      <c r="H74" s="10">
        <v>10</v>
      </c>
      <c r="I74" s="10">
        <v>10</v>
      </c>
      <c r="J74" s="10">
        <v>2</v>
      </c>
      <c r="K74" s="10">
        <v>2</v>
      </c>
      <c r="L74" s="10"/>
      <c r="M74" s="10"/>
      <c r="N74" s="10"/>
      <c r="O74" s="10"/>
      <c r="P74" s="10"/>
      <c r="Q74" s="10"/>
      <c r="R74" s="10">
        <v>2</v>
      </c>
      <c r="S74" s="10"/>
    </row>
    <row r="75" spans="1:19" s="1" customFormat="1" ht="14.1" customHeight="1" x14ac:dyDescent="0.2">
      <c r="A75" s="8" t="s">
        <v>124</v>
      </c>
      <c r="B75" s="9" t="s">
        <v>125</v>
      </c>
      <c r="C75" s="10">
        <v>39</v>
      </c>
      <c r="D75" s="13">
        <v>1707.0256410256411</v>
      </c>
      <c r="E75" s="10">
        <v>1</v>
      </c>
      <c r="F75" s="10">
        <v>1</v>
      </c>
      <c r="G75" s="10">
        <v>2</v>
      </c>
      <c r="H75" s="10">
        <v>14</v>
      </c>
      <c r="I75" s="10">
        <v>8</v>
      </c>
      <c r="J75" s="10">
        <v>7</v>
      </c>
      <c r="K75" s="10"/>
      <c r="L75" s="10">
        <v>3</v>
      </c>
      <c r="M75" s="10">
        <v>1</v>
      </c>
      <c r="N75" s="10"/>
      <c r="O75" s="10"/>
      <c r="P75" s="10">
        <v>1</v>
      </c>
      <c r="Q75" s="10"/>
      <c r="R75" s="10">
        <v>1</v>
      </c>
      <c r="S75" s="10"/>
    </row>
    <row r="76" spans="1:19" s="1" customFormat="1" ht="14.1" customHeight="1" x14ac:dyDescent="0.2">
      <c r="A76" s="4" t="s">
        <v>158</v>
      </c>
      <c r="B76" s="5" t="s">
        <v>159</v>
      </c>
      <c r="C76" s="6">
        <v>11</v>
      </c>
      <c r="D76" s="12">
        <v>1447.2727272727273</v>
      </c>
      <c r="E76" s="6"/>
      <c r="F76" s="6">
        <v>1</v>
      </c>
      <c r="G76" s="6">
        <v>2</v>
      </c>
      <c r="H76" s="6">
        <v>2</v>
      </c>
      <c r="I76" s="6">
        <v>5</v>
      </c>
      <c r="J76" s="6"/>
      <c r="K76" s="6">
        <v>1</v>
      </c>
      <c r="L76" s="6"/>
      <c r="M76" s="6"/>
      <c r="N76" s="6"/>
      <c r="O76" s="6"/>
      <c r="P76" s="6"/>
      <c r="Q76" s="6"/>
      <c r="R76" s="6"/>
      <c r="S76" s="6"/>
    </row>
    <row r="77" spans="1:19" s="1" customFormat="1" ht="14.1" customHeight="1" x14ac:dyDescent="0.2">
      <c r="A77" s="4" t="s">
        <v>268</v>
      </c>
      <c r="B77" s="5" t="s">
        <v>269</v>
      </c>
      <c r="C77" s="6">
        <v>22</v>
      </c>
      <c r="D77" s="12">
        <v>1459.8636363636363</v>
      </c>
      <c r="E77" s="6"/>
      <c r="F77" s="6"/>
      <c r="G77" s="6">
        <v>4</v>
      </c>
      <c r="H77" s="6">
        <v>8</v>
      </c>
      <c r="I77" s="6">
        <v>2</v>
      </c>
      <c r="J77" s="6">
        <v>2</v>
      </c>
      <c r="K77" s="6">
        <v>3</v>
      </c>
      <c r="L77" s="6">
        <v>1</v>
      </c>
      <c r="M77" s="6"/>
      <c r="N77" s="6"/>
      <c r="O77" s="6"/>
      <c r="P77" s="6"/>
      <c r="Q77" s="6"/>
      <c r="R77" s="6">
        <v>2</v>
      </c>
      <c r="S77" s="6"/>
    </row>
    <row r="78" spans="1:19" s="1" customFormat="1" ht="14.1" customHeight="1" x14ac:dyDescent="0.2">
      <c r="A78" s="14" t="s">
        <v>192</v>
      </c>
      <c r="B78" s="19" t="s">
        <v>193</v>
      </c>
      <c r="C78" s="27">
        <v>29</v>
      </c>
      <c r="D78" s="31">
        <v>1364.6206896551723</v>
      </c>
      <c r="E78" s="27"/>
      <c r="F78" s="27">
        <v>2</v>
      </c>
      <c r="G78" s="27">
        <v>5</v>
      </c>
      <c r="H78" s="27">
        <v>10</v>
      </c>
      <c r="I78" s="27">
        <v>8</v>
      </c>
      <c r="J78" s="27">
        <v>1</v>
      </c>
      <c r="K78" s="27"/>
      <c r="L78" s="27">
        <v>1</v>
      </c>
      <c r="M78" s="27">
        <v>1</v>
      </c>
      <c r="N78" s="27"/>
      <c r="O78" s="27"/>
      <c r="P78" s="27"/>
      <c r="Q78" s="27"/>
      <c r="R78" s="27">
        <v>1</v>
      </c>
      <c r="S78" s="27"/>
    </row>
    <row r="79" spans="1:19" s="1" customFormat="1" ht="14.1" customHeight="1" x14ac:dyDescent="0.2">
      <c r="A79" s="14" t="s">
        <v>172</v>
      </c>
      <c r="B79" s="20" t="s">
        <v>173</v>
      </c>
      <c r="C79" s="26">
        <v>299</v>
      </c>
      <c r="D79" s="33">
        <v>1501.2140468227424</v>
      </c>
      <c r="E79" s="26">
        <v>2</v>
      </c>
      <c r="F79" s="26">
        <v>11</v>
      </c>
      <c r="G79" s="26">
        <v>67</v>
      </c>
      <c r="H79" s="26">
        <v>95</v>
      </c>
      <c r="I79" s="26">
        <v>54</v>
      </c>
      <c r="J79" s="26">
        <v>31</v>
      </c>
      <c r="K79" s="26">
        <v>13</v>
      </c>
      <c r="L79" s="26">
        <v>10</v>
      </c>
      <c r="M79" s="26">
        <v>8</v>
      </c>
      <c r="N79" s="26">
        <v>1</v>
      </c>
      <c r="O79" s="26">
        <v>2</v>
      </c>
      <c r="P79" s="26"/>
      <c r="Q79" s="26"/>
      <c r="R79" s="26">
        <v>5</v>
      </c>
      <c r="S79" s="26"/>
    </row>
    <row r="80" spans="1:19" s="1" customFormat="1" ht="18.2" customHeight="1" x14ac:dyDescent="0.2">
      <c r="A80" s="14" t="s">
        <v>160</v>
      </c>
      <c r="B80" s="19" t="s">
        <v>161</v>
      </c>
      <c r="C80" s="25">
        <v>59</v>
      </c>
      <c r="D80" s="32">
        <v>1530.7457627118645</v>
      </c>
      <c r="E80" s="25"/>
      <c r="F80" s="26">
        <v>3</v>
      </c>
      <c r="G80" s="26">
        <v>15</v>
      </c>
      <c r="H80" s="26">
        <v>15</v>
      </c>
      <c r="I80" s="26">
        <v>10</v>
      </c>
      <c r="J80" s="26">
        <v>8</v>
      </c>
      <c r="K80" s="26">
        <v>2</v>
      </c>
      <c r="L80" s="26">
        <v>2</v>
      </c>
      <c r="M80" s="26"/>
      <c r="N80" s="26"/>
      <c r="O80" s="26"/>
      <c r="P80" s="26">
        <v>1</v>
      </c>
      <c r="Q80" s="26"/>
      <c r="R80" s="26">
        <v>3</v>
      </c>
      <c r="S80" s="26"/>
    </row>
    <row r="81" spans="1:19" s="1" customFormat="1" ht="22.7" customHeight="1" x14ac:dyDescent="0.2">
      <c r="A81" s="16" t="s">
        <v>162</v>
      </c>
      <c r="B81" s="22" t="s">
        <v>163</v>
      </c>
      <c r="C81" s="27">
        <v>11</v>
      </c>
      <c r="D81" s="31">
        <v>1468.4545454545455</v>
      </c>
      <c r="E81" s="27"/>
      <c r="F81" s="27">
        <v>1</v>
      </c>
      <c r="G81" s="27">
        <v>3</v>
      </c>
      <c r="H81" s="27">
        <v>3</v>
      </c>
      <c r="I81" s="27">
        <v>2</v>
      </c>
      <c r="J81" s="27">
        <v>1</v>
      </c>
      <c r="K81" s="27"/>
      <c r="L81" s="27"/>
      <c r="M81" s="27"/>
      <c r="N81" s="27">
        <v>1</v>
      </c>
      <c r="O81" s="27"/>
      <c r="P81" s="27"/>
      <c r="Q81" s="27"/>
      <c r="R81" s="27"/>
      <c r="S81" s="27"/>
    </row>
    <row r="82" spans="1:19" s="1" customFormat="1" ht="14.1" customHeight="1" x14ac:dyDescent="0.2">
      <c r="A82" s="8" t="s">
        <v>126</v>
      </c>
      <c r="B82" s="9" t="s">
        <v>127</v>
      </c>
      <c r="C82" s="10">
        <v>341</v>
      </c>
      <c r="D82" s="13">
        <v>1652.6363636363637</v>
      </c>
      <c r="E82" s="10">
        <v>8</v>
      </c>
      <c r="F82" s="10">
        <v>14</v>
      </c>
      <c r="G82" s="10">
        <v>66</v>
      </c>
      <c r="H82" s="10">
        <v>80</v>
      </c>
      <c r="I82" s="10">
        <v>76</v>
      </c>
      <c r="J82" s="10">
        <v>39</v>
      </c>
      <c r="K82" s="10">
        <v>25</v>
      </c>
      <c r="L82" s="10">
        <v>13</v>
      </c>
      <c r="M82" s="10">
        <v>4</v>
      </c>
      <c r="N82" s="10">
        <v>3</v>
      </c>
      <c r="O82" s="10">
        <v>5</v>
      </c>
      <c r="P82" s="10">
        <v>3</v>
      </c>
      <c r="Q82" s="10"/>
      <c r="R82" s="10">
        <v>5</v>
      </c>
      <c r="S82" s="10"/>
    </row>
    <row r="83" spans="1:19" s="1" customFormat="1" ht="14.1" customHeight="1" x14ac:dyDescent="0.2">
      <c r="A83" s="8" t="s">
        <v>270</v>
      </c>
      <c r="B83" s="9" t="s">
        <v>271</v>
      </c>
      <c r="C83" s="10">
        <v>282</v>
      </c>
      <c r="D83" s="13">
        <v>1337.6702127659576</v>
      </c>
      <c r="E83" s="10">
        <v>9</v>
      </c>
      <c r="F83" s="10">
        <v>22</v>
      </c>
      <c r="G83" s="10">
        <v>89</v>
      </c>
      <c r="H83" s="10">
        <v>75</v>
      </c>
      <c r="I83" s="10">
        <v>37</v>
      </c>
      <c r="J83" s="10">
        <v>16</v>
      </c>
      <c r="K83" s="10">
        <v>12</v>
      </c>
      <c r="L83" s="10">
        <v>5</v>
      </c>
      <c r="M83" s="10">
        <v>2</v>
      </c>
      <c r="N83" s="10">
        <v>1</v>
      </c>
      <c r="O83" s="10"/>
      <c r="P83" s="10">
        <v>2</v>
      </c>
      <c r="Q83" s="10"/>
      <c r="R83" s="10">
        <v>12</v>
      </c>
      <c r="S83" s="10"/>
    </row>
    <row r="84" spans="1:19" s="1" customFormat="1" ht="14.1" customHeight="1" x14ac:dyDescent="0.2">
      <c r="A84" s="8" t="s">
        <v>128</v>
      </c>
      <c r="B84" s="9" t="s">
        <v>129</v>
      </c>
      <c r="C84" s="10">
        <v>367</v>
      </c>
      <c r="D84" s="13">
        <v>1892.9155313351498</v>
      </c>
      <c r="E84" s="10"/>
      <c r="F84" s="10">
        <v>12</v>
      </c>
      <c r="G84" s="10">
        <v>49</v>
      </c>
      <c r="H84" s="10">
        <v>98</v>
      </c>
      <c r="I84" s="10">
        <v>84</v>
      </c>
      <c r="J84" s="10">
        <v>56</v>
      </c>
      <c r="K84" s="10">
        <v>34</v>
      </c>
      <c r="L84" s="10">
        <v>15</v>
      </c>
      <c r="M84" s="10">
        <v>3</v>
      </c>
      <c r="N84" s="10"/>
      <c r="O84" s="10">
        <v>4</v>
      </c>
      <c r="P84" s="10">
        <v>4</v>
      </c>
      <c r="Q84" s="10">
        <v>2</v>
      </c>
      <c r="R84" s="10">
        <v>6</v>
      </c>
      <c r="S84" s="10"/>
    </row>
    <row r="85" spans="1:19" s="1" customFormat="1" ht="14.1" customHeight="1" x14ac:dyDescent="0.2">
      <c r="A85" s="8" t="s">
        <v>272</v>
      </c>
      <c r="B85" s="9" t="s">
        <v>273</v>
      </c>
      <c r="C85" s="10">
        <v>25</v>
      </c>
      <c r="D85" s="13">
        <v>1549</v>
      </c>
      <c r="E85" s="10"/>
      <c r="F85" s="10">
        <v>1</v>
      </c>
      <c r="G85" s="10">
        <v>5</v>
      </c>
      <c r="H85" s="10">
        <v>9</v>
      </c>
      <c r="I85" s="10">
        <v>1</v>
      </c>
      <c r="J85" s="10">
        <v>4</v>
      </c>
      <c r="K85" s="10">
        <v>1</v>
      </c>
      <c r="L85" s="10">
        <v>3</v>
      </c>
      <c r="M85" s="10"/>
      <c r="N85" s="10"/>
      <c r="O85" s="10"/>
      <c r="P85" s="10"/>
      <c r="Q85" s="10"/>
      <c r="R85" s="10">
        <v>1</v>
      </c>
      <c r="S85" s="10"/>
    </row>
    <row r="86" spans="1:19" s="1" customFormat="1" ht="14.1" customHeight="1" x14ac:dyDescent="0.2">
      <c r="A86" s="8" t="s">
        <v>216</v>
      </c>
      <c r="B86" s="9" t="s">
        <v>217</v>
      </c>
      <c r="C86" s="10">
        <v>22</v>
      </c>
      <c r="D86" s="13">
        <v>1548.6818181818182</v>
      </c>
      <c r="E86" s="10"/>
      <c r="F86" s="10"/>
      <c r="G86" s="10">
        <v>6</v>
      </c>
      <c r="H86" s="10">
        <v>5</v>
      </c>
      <c r="I86" s="10">
        <v>4</v>
      </c>
      <c r="J86" s="10">
        <v>2</v>
      </c>
      <c r="K86" s="10">
        <v>2</v>
      </c>
      <c r="L86" s="10"/>
      <c r="M86" s="10"/>
      <c r="N86" s="10"/>
      <c r="O86" s="10"/>
      <c r="P86" s="10">
        <v>1</v>
      </c>
      <c r="Q86" s="10"/>
      <c r="R86" s="10">
        <v>2</v>
      </c>
      <c r="S86" s="10"/>
    </row>
    <row r="87" spans="1:19" s="1" customFormat="1" ht="14.1" customHeight="1" x14ac:dyDescent="0.2">
      <c r="A87" s="8" t="s">
        <v>274</v>
      </c>
      <c r="B87" s="9" t="s">
        <v>275</v>
      </c>
      <c r="C87" s="10">
        <v>12</v>
      </c>
      <c r="D87" s="13">
        <v>1308.1666666666667</v>
      </c>
      <c r="E87" s="10"/>
      <c r="F87" s="10"/>
      <c r="G87" s="10">
        <v>3</v>
      </c>
      <c r="H87" s="10">
        <v>4</v>
      </c>
      <c r="I87" s="10">
        <v>1</v>
      </c>
      <c r="J87" s="10">
        <v>2</v>
      </c>
      <c r="K87" s="10">
        <v>1</v>
      </c>
      <c r="L87" s="10"/>
      <c r="M87" s="10"/>
      <c r="N87" s="10"/>
      <c r="O87" s="10"/>
      <c r="P87" s="10"/>
      <c r="Q87" s="10"/>
      <c r="R87" s="10">
        <v>1</v>
      </c>
      <c r="S87" s="10"/>
    </row>
    <row r="88" spans="1:19" s="1" customFormat="1" ht="14.1" customHeight="1" x14ac:dyDescent="0.2">
      <c r="A88" s="8" t="s">
        <v>276</v>
      </c>
      <c r="B88" s="9" t="s">
        <v>277</v>
      </c>
      <c r="C88" s="10">
        <v>57</v>
      </c>
      <c r="D88" s="13">
        <v>1439.8070175438597</v>
      </c>
      <c r="E88" s="10"/>
      <c r="F88" s="10">
        <v>4</v>
      </c>
      <c r="G88" s="10">
        <v>17</v>
      </c>
      <c r="H88" s="10">
        <v>13</v>
      </c>
      <c r="I88" s="10">
        <v>13</v>
      </c>
      <c r="J88" s="10">
        <v>6</v>
      </c>
      <c r="K88" s="10">
        <v>1</v>
      </c>
      <c r="L88" s="10">
        <v>1</v>
      </c>
      <c r="M88" s="10">
        <v>1</v>
      </c>
      <c r="N88" s="10">
        <v>1</v>
      </c>
      <c r="O88" s="10"/>
      <c r="P88" s="10"/>
      <c r="Q88" s="10"/>
      <c r="R88" s="10"/>
      <c r="S88" s="10"/>
    </row>
    <row r="89" spans="1:19" s="1" customFormat="1" ht="14.1" customHeight="1" x14ac:dyDescent="0.2">
      <c r="A89" s="8" t="s">
        <v>218</v>
      </c>
      <c r="B89" s="9" t="s">
        <v>219</v>
      </c>
      <c r="C89" s="10">
        <v>12</v>
      </c>
      <c r="D89" s="13">
        <v>1037.6666666666667</v>
      </c>
      <c r="E89" s="10">
        <v>3</v>
      </c>
      <c r="F89" s="10"/>
      <c r="G89" s="10">
        <v>3</v>
      </c>
      <c r="H89" s="10">
        <v>3</v>
      </c>
      <c r="I89" s="10">
        <v>2</v>
      </c>
      <c r="J89" s="10">
        <v>1</v>
      </c>
      <c r="K89" s="10"/>
      <c r="L89" s="10"/>
      <c r="M89" s="10"/>
      <c r="N89" s="10"/>
      <c r="O89" s="10"/>
      <c r="P89" s="10"/>
      <c r="Q89" s="10"/>
      <c r="R89" s="10"/>
      <c r="S89" s="10"/>
    </row>
    <row r="90" spans="1:19" s="1" customFormat="1" ht="14.1" customHeight="1" x14ac:dyDescent="0.2">
      <c r="A90" s="8" t="s">
        <v>68</v>
      </c>
      <c r="B90" s="9" t="s">
        <v>69</v>
      </c>
      <c r="C90" s="10">
        <v>85</v>
      </c>
      <c r="D90" s="13">
        <v>3596.6352941176469</v>
      </c>
      <c r="E90" s="10">
        <v>1</v>
      </c>
      <c r="F90" s="10">
        <v>2</v>
      </c>
      <c r="G90" s="10">
        <v>8</v>
      </c>
      <c r="H90" s="10">
        <v>17</v>
      </c>
      <c r="I90" s="10">
        <v>27</v>
      </c>
      <c r="J90" s="10">
        <v>13</v>
      </c>
      <c r="K90" s="10">
        <v>9</v>
      </c>
      <c r="L90" s="10">
        <v>1</v>
      </c>
      <c r="M90" s="10"/>
      <c r="N90" s="10"/>
      <c r="O90" s="10"/>
      <c r="P90" s="10">
        <v>1</v>
      </c>
      <c r="Q90" s="10"/>
      <c r="R90" s="10">
        <v>6</v>
      </c>
      <c r="S90" s="10"/>
    </row>
    <row r="91" spans="1:19" s="1" customFormat="1" ht="14.1" customHeight="1" x14ac:dyDescent="0.2">
      <c r="A91" s="8" t="s">
        <v>130</v>
      </c>
      <c r="B91" s="9" t="s">
        <v>131</v>
      </c>
      <c r="C91" s="10">
        <v>135</v>
      </c>
      <c r="D91" s="13">
        <v>1630.5333333333333</v>
      </c>
      <c r="E91" s="10"/>
      <c r="F91" s="10">
        <v>5</v>
      </c>
      <c r="G91" s="10">
        <v>22</v>
      </c>
      <c r="H91" s="10">
        <v>34</v>
      </c>
      <c r="I91" s="10">
        <v>32</v>
      </c>
      <c r="J91" s="10">
        <v>19</v>
      </c>
      <c r="K91" s="10">
        <v>10</v>
      </c>
      <c r="L91" s="10">
        <v>7</v>
      </c>
      <c r="M91" s="10">
        <v>2</v>
      </c>
      <c r="N91" s="10">
        <v>1</v>
      </c>
      <c r="O91" s="10"/>
      <c r="P91" s="10"/>
      <c r="Q91" s="10"/>
      <c r="R91" s="10">
        <v>3</v>
      </c>
      <c r="S91" s="10"/>
    </row>
    <row r="92" spans="1:19" s="1" customFormat="1" ht="14.1" customHeight="1" x14ac:dyDescent="0.2">
      <c r="A92" s="8" t="s">
        <v>44</v>
      </c>
      <c r="B92" s="9" t="s">
        <v>45</v>
      </c>
      <c r="C92" s="10">
        <v>20</v>
      </c>
      <c r="D92" s="13">
        <v>1364.85</v>
      </c>
      <c r="E92" s="10">
        <v>1</v>
      </c>
      <c r="F92" s="10">
        <v>2</v>
      </c>
      <c r="G92" s="10">
        <v>4</v>
      </c>
      <c r="H92" s="10">
        <v>7</v>
      </c>
      <c r="I92" s="10">
        <v>2</v>
      </c>
      <c r="J92" s="10">
        <v>2</v>
      </c>
      <c r="K92" s="10"/>
      <c r="L92" s="10">
        <v>2</v>
      </c>
      <c r="M92" s="10"/>
      <c r="N92" s="10"/>
      <c r="O92" s="10"/>
      <c r="P92" s="10"/>
      <c r="Q92" s="10"/>
      <c r="R92" s="10"/>
      <c r="S92" s="10"/>
    </row>
    <row r="93" spans="1:19" s="1" customFormat="1" ht="14.1" customHeight="1" x14ac:dyDescent="0.2">
      <c r="A93" s="8" t="s">
        <v>132</v>
      </c>
      <c r="B93" s="9" t="s">
        <v>133</v>
      </c>
      <c r="C93" s="10">
        <v>27</v>
      </c>
      <c r="D93" s="13">
        <v>1624.0740740740741</v>
      </c>
      <c r="E93" s="10">
        <v>1</v>
      </c>
      <c r="F93" s="10">
        <v>1</v>
      </c>
      <c r="G93" s="10">
        <v>4</v>
      </c>
      <c r="H93" s="10">
        <v>8</v>
      </c>
      <c r="I93" s="10">
        <v>5</v>
      </c>
      <c r="J93" s="10">
        <v>5</v>
      </c>
      <c r="K93" s="10">
        <v>1</v>
      </c>
      <c r="L93" s="10">
        <v>2</v>
      </c>
      <c r="M93" s="10"/>
      <c r="N93" s="10"/>
      <c r="O93" s="10"/>
      <c r="P93" s="10"/>
      <c r="Q93" s="10"/>
      <c r="R93" s="10"/>
      <c r="S93" s="10"/>
    </row>
    <row r="94" spans="1:19" s="1" customFormat="1" ht="14.1" customHeight="1" x14ac:dyDescent="0.2">
      <c r="A94" s="8" t="s">
        <v>88</v>
      </c>
      <c r="B94" s="9" t="s">
        <v>89</v>
      </c>
      <c r="C94" s="10">
        <v>29</v>
      </c>
      <c r="D94" s="13">
        <v>1284.2068965517242</v>
      </c>
      <c r="E94" s="10"/>
      <c r="F94" s="10">
        <v>2</v>
      </c>
      <c r="G94" s="10">
        <v>9</v>
      </c>
      <c r="H94" s="10">
        <v>8</v>
      </c>
      <c r="I94" s="10">
        <v>5</v>
      </c>
      <c r="J94" s="10">
        <v>2</v>
      </c>
      <c r="K94" s="10"/>
      <c r="L94" s="10">
        <v>2</v>
      </c>
      <c r="M94" s="10"/>
      <c r="N94" s="10"/>
      <c r="O94" s="10"/>
      <c r="P94" s="10"/>
      <c r="Q94" s="10"/>
      <c r="R94" s="10">
        <v>1</v>
      </c>
      <c r="S94" s="10"/>
    </row>
    <row r="95" spans="1:19" s="1" customFormat="1" ht="14.1" customHeight="1" x14ac:dyDescent="0.2">
      <c r="A95" s="8" t="s">
        <v>220</v>
      </c>
      <c r="B95" s="9" t="s">
        <v>221</v>
      </c>
      <c r="C95" s="10">
        <v>78</v>
      </c>
      <c r="D95" s="13">
        <v>1374.4615384615386</v>
      </c>
      <c r="E95" s="10">
        <v>4</v>
      </c>
      <c r="F95" s="10">
        <v>5</v>
      </c>
      <c r="G95" s="10">
        <v>17</v>
      </c>
      <c r="H95" s="10">
        <v>20</v>
      </c>
      <c r="I95" s="10">
        <v>18</v>
      </c>
      <c r="J95" s="10">
        <v>7</v>
      </c>
      <c r="K95" s="10">
        <v>2</v>
      </c>
      <c r="L95" s="10"/>
      <c r="M95" s="10"/>
      <c r="N95" s="10"/>
      <c r="O95" s="10"/>
      <c r="P95" s="10">
        <v>2</v>
      </c>
      <c r="Q95" s="10"/>
      <c r="R95" s="10">
        <v>3</v>
      </c>
      <c r="S95" s="10"/>
    </row>
    <row r="96" spans="1:19" s="1" customFormat="1" ht="14.1" customHeight="1" x14ac:dyDescent="0.2">
      <c r="A96" s="8" t="s">
        <v>174</v>
      </c>
      <c r="B96" s="9" t="s">
        <v>175</v>
      </c>
      <c r="C96" s="10">
        <v>84</v>
      </c>
      <c r="D96" s="13">
        <v>2023.7261904761904</v>
      </c>
      <c r="E96" s="10">
        <v>1</v>
      </c>
      <c r="F96" s="10">
        <v>5</v>
      </c>
      <c r="G96" s="10">
        <v>12</v>
      </c>
      <c r="H96" s="10">
        <v>21</v>
      </c>
      <c r="I96" s="10">
        <v>19</v>
      </c>
      <c r="J96" s="10">
        <v>9</v>
      </c>
      <c r="K96" s="10">
        <v>6</v>
      </c>
      <c r="L96" s="10">
        <v>7</v>
      </c>
      <c r="M96" s="10">
        <v>2</v>
      </c>
      <c r="N96" s="10">
        <v>1</v>
      </c>
      <c r="O96" s="10"/>
      <c r="P96" s="10">
        <v>1</v>
      </c>
      <c r="Q96" s="10"/>
      <c r="R96" s="10"/>
      <c r="S96" s="10"/>
    </row>
    <row r="97" spans="1:19" s="1" customFormat="1" ht="14.1" customHeight="1" x14ac:dyDescent="0.2">
      <c r="A97" s="8" t="s">
        <v>134</v>
      </c>
      <c r="B97" s="9" t="s">
        <v>135</v>
      </c>
      <c r="C97" s="10">
        <v>104</v>
      </c>
      <c r="D97" s="13">
        <v>1530.5961538461538</v>
      </c>
      <c r="E97" s="10"/>
      <c r="F97" s="10">
        <v>5</v>
      </c>
      <c r="G97" s="10">
        <v>23</v>
      </c>
      <c r="H97" s="10">
        <v>27</v>
      </c>
      <c r="I97" s="10">
        <v>15</v>
      </c>
      <c r="J97" s="10">
        <v>16</v>
      </c>
      <c r="K97" s="10">
        <v>8</v>
      </c>
      <c r="L97" s="10">
        <v>3</v>
      </c>
      <c r="M97" s="10">
        <v>3</v>
      </c>
      <c r="N97" s="10"/>
      <c r="O97" s="10"/>
      <c r="P97" s="10"/>
      <c r="Q97" s="10"/>
      <c r="R97" s="10">
        <v>4</v>
      </c>
      <c r="S97" s="10"/>
    </row>
    <row r="98" spans="1:19" s="1" customFormat="1" ht="14.1" customHeight="1" x14ac:dyDescent="0.2">
      <c r="A98" s="8" t="s">
        <v>46</v>
      </c>
      <c r="B98" s="9" t="s">
        <v>47</v>
      </c>
      <c r="C98" s="10">
        <v>20</v>
      </c>
      <c r="D98" s="13">
        <v>1445.25</v>
      </c>
      <c r="E98" s="10">
        <v>1</v>
      </c>
      <c r="F98" s="10"/>
      <c r="G98" s="10">
        <v>7</v>
      </c>
      <c r="H98" s="10">
        <v>6</v>
      </c>
      <c r="I98" s="10">
        <v>2</v>
      </c>
      <c r="J98" s="10">
        <v>1</v>
      </c>
      <c r="K98" s="10"/>
      <c r="L98" s="10">
        <v>1</v>
      </c>
      <c r="M98" s="10">
        <v>2</v>
      </c>
      <c r="N98" s="10"/>
      <c r="O98" s="10"/>
      <c r="P98" s="10"/>
      <c r="Q98" s="10"/>
      <c r="R98" s="10"/>
      <c r="S98" s="10"/>
    </row>
    <row r="99" spans="1:19" s="1" customFormat="1" ht="14.1" customHeight="1" x14ac:dyDescent="0.2">
      <c r="A99" s="8" t="s">
        <v>202</v>
      </c>
      <c r="B99" s="9" t="s">
        <v>203</v>
      </c>
      <c r="C99" s="10">
        <v>14</v>
      </c>
      <c r="D99" s="13">
        <v>1744.1428571428571</v>
      </c>
      <c r="E99" s="10"/>
      <c r="F99" s="10"/>
      <c r="G99" s="10">
        <v>3</v>
      </c>
      <c r="H99" s="10">
        <v>6</v>
      </c>
      <c r="I99" s="10">
        <v>2</v>
      </c>
      <c r="J99" s="10">
        <v>2</v>
      </c>
      <c r="K99" s="10"/>
      <c r="L99" s="10"/>
      <c r="M99" s="10"/>
      <c r="N99" s="10"/>
      <c r="O99" s="10"/>
      <c r="P99" s="10">
        <v>1</v>
      </c>
      <c r="Q99" s="10"/>
      <c r="R99" s="10"/>
      <c r="S99" s="10"/>
    </row>
    <row r="100" spans="1:19" s="1" customFormat="1" ht="14.1" customHeight="1" x14ac:dyDescent="0.2">
      <c r="A100" s="8" t="s">
        <v>16</v>
      </c>
      <c r="B100" s="9" t="s">
        <v>17</v>
      </c>
      <c r="C100" s="10">
        <v>35</v>
      </c>
      <c r="D100" s="13">
        <v>1674.6</v>
      </c>
      <c r="E100" s="10"/>
      <c r="F100" s="10">
        <v>1</v>
      </c>
      <c r="G100" s="10">
        <v>4</v>
      </c>
      <c r="H100" s="10">
        <v>9</v>
      </c>
      <c r="I100" s="10">
        <v>12</v>
      </c>
      <c r="J100" s="10">
        <v>3</v>
      </c>
      <c r="K100" s="10">
        <v>2</v>
      </c>
      <c r="L100" s="10">
        <v>3</v>
      </c>
      <c r="M100" s="10"/>
      <c r="N100" s="10"/>
      <c r="O100" s="10"/>
      <c r="P100" s="10"/>
      <c r="Q100" s="10"/>
      <c r="R100" s="10">
        <v>1</v>
      </c>
      <c r="S100" s="10"/>
    </row>
    <row r="101" spans="1:19" s="1" customFormat="1" ht="14.1" customHeight="1" x14ac:dyDescent="0.2">
      <c r="A101" s="8" t="s">
        <v>136</v>
      </c>
      <c r="B101" s="9" t="s">
        <v>137</v>
      </c>
      <c r="C101" s="10">
        <v>36</v>
      </c>
      <c r="D101" s="13">
        <v>1639.9722222222222</v>
      </c>
      <c r="E101" s="10">
        <v>2</v>
      </c>
      <c r="F101" s="10">
        <v>2</v>
      </c>
      <c r="G101" s="10">
        <v>5</v>
      </c>
      <c r="H101" s="10">
        <v>7</v>
      </c>
      <c r="I101" s="10">
        <v>9</v>
      </c>
      <c r="J101" s="10">
        <v>5</v>
      </c>
      <c r="K101" s="10">
        <v>3</v>
      </c>
      <c r="L101" s="10">
        <v>2</v>
      </c>
      <c r="M101" s="10"/>
      <c r="N101" s="10">
        <v>1</v>
      </c>
      <c r="O101" s="10"/>
      <c r="P101" s="10"/>
      <c r="Q101" s="10"/>
      <c r="R101" s="10"/>
      <c r="S101" s="10"/>
    </row>
    <row r="102" spans="1:19" s="1" customFormat="1" ht="14.1" customHeight="1" x14ac:dyDescent="0.2">
      <c r="A102" s="8" t="s">
        <v>18</v>
      </c>
      <c r="B102" s="9" t="s">
        <v>19</v>
      </c>
      <c r="C102" s="10">
        <v>243</v>
      </c>
      <c r="D102" s="13">
        <v>1835.2757201646091</v>
      </c>
      <c r="E102" s="10">
        <v>2</v>
      </c>
      <c r="F102" s="10">
        <v>4</v>
      </c>
      <c r="G102" s="10">
        <v>31</v>
      </c>
      <c r="H102" s="10">
        <v>53</v>
      </c>
      <c r="I102" s="10">
        <v>68</v>
      </c>
      <c r="J102" s="10">
        <v>46</v>
      </c>
      <c r="K102" s="10">
        <v>20</v>
      </c>
      <c r="L102" s="10">
        <v>9</v>
      </c>
      <c r="M102" s="10">
        <v>3</v>
      </c>
      <c r="N102" s="10">
        <v>1</v>
      </c>
      <c r="O102" s="10"/>
      <c r="P102" s="10">
        <v>3</v>
      </c>
      <c r="Q102" s="10"/>
      <c r="R102" s="10">
        <v>3</v>
      </c>
      <c r="S102" s="10"/>
    </row>
    <row r="103" spans="1:19" s="1" customFormat="1" ht="14.1" customHeight="1" x14ac:dyDescent="0.2">
      <c r="A103" s="8" t="s">
        <v>138</v>
      </c>
      <c r="B103" s="9" t="s">
        <v>139</v>
      </c>
      <c r="C103" s="10">
        <v>24</v>
      </c>
      <c r="D103" s="13">
        <v>1511.875</v>
      </c>
      <c r="E103" s="10"/>
      <c r="F103" s="10">
        <v>1</v>
      </c>
      <c r="G103" s="10">
        <v>2</v>
      </c>
      <c r="H103" s="10">
        <v>12</v>
      </c>
      <c r="I103" s="10">
        <v>5</v>
      </c>
      <c r="J103" s="10">
        <v>2</v>
      </c>
      <c r="K103" s="10"/>
      <c r="L103" s="10">
        <v>2</v>
      </c>
      <c r="M103" s="10"/>
      <c r="N103" s="10"/>
      <c r="O103" s="10"/>
      <c r="P103" s="10"/>
      <c r="Q103" s="10"/>
      <c r="R103" s="10"/>
      <c r="S103" s="10"/>
    </row>
    <row r="104" spans="1:19" s="1" customFormat="1" ht="14.1" customHeight="1" x14ac:dyDescent="0.2">
      <c r="A104" s="8" t="s">
        <v>140</v>
      </c>
      <c r="B104" s="9" t="s">
        <v>141</v>
      </c>
      <c r="C104" s="10">
        <v>128</v>
      </c>
      <c r="D104" s="13">
        <v>1722.4921875</v>
      </c>
      <c r="E104" s="10">
        <v>1</v>
      </c>
      <c r="F104" s="10">
        <v>6</v>
      </c>
      <c r="G104" s="10">
        <v>17</v>
      </c>
      <c r="H104" s="10">
        <v>35</v>
      </c>
      <c r="I104" s="10">
        <v>29</v>
      </c>
      <c r="J104" s="10">
        <v>21</v>
      </c>
      <c r="K104" s="10">
        <v>9</v>
      </c>
      <c r="L104" s="10">
        <v>4</v>
      </c>
      <c r="M104" s="10">
        <v>5</v>
      </c>
      <c r="N104" s="10"/>
      <c r="O104" s="10">
        <v>1</v>
      </c>
      <c r="P104" s="10"/>
      <c r="Q104" s="10"/>
      <c r="R104" s="10"/>
      <c r="S104" s="10"/>
    </row>
    <row r="105" spans="1:19" s="1" customFormat="1" ht="14.1" customHeight="1" x14ac:dyDescent="0.2">
      <c r="A105" s="8" t="s">
        <v>38</v>
      </c>
      <c r="B105" s="9" t="s">
        <v>39</v>
      </c>
      <c r="C105" s="10">
        <v>13</v>
      </c>
      <c r="D105" s="13">
        <v>2603.3076923076924</v>
      </c>
      <c r="E105" s="10"/>
      <c r="F105" s="10"/>
      <c r="G105" s="10">
        <v>2</v>
      </c>
      <c r="H105" s="10">
        <v>3</v>
      </c>
      <c r="I105" s="10">
        <v>3</v>
      </c>
      <c r="J105" s="10"/>
      <c r="K105" s="10">
        <v>2</v>
      </c>
      <c r="L105" s="10"/>
      <c r="M105" s="10"/>
      <c r="N105" s="10"/>
      <c r="O105" s="10"/>
      <c r="P105" s="10">
        <v>1</v>
      </c>
      <c r="Q105" s="10"/>
      <c r="R105" s="10">
        <v>2</v>
      </c>
      <c r="S105" s="10"/>
    </row>
    <row r="106" spans="1:19" s="1" customFormat="1" ht="14.1" customHeight="1" x14ac:dyDescent="0.2">
      <c r="A106" s="8" t="s">
        <v>222</v>
      </c>
      <c r="B106" s="9" t="s">
        <v>223</v>
      </c>
      <c r="C106" s="10">
        <v>11</v>
      </c>
      <c r="D106" s="13">
        <v>1348.1818181818182</v>
      </c>
      <c r="E106" s="10"/>
      <c r="F106" s="10"/>
      <c r="G106" s="10">
        <v>3</v>
      </c>
      <c r="H106" s="10">
        <v>4</v>
      </c>
      <c r="I106" s="10">
        <v>3</v>
      </c>
      <c r="J106" s="10">
        <v>1</v>
      </c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s="1" customFormat="1" ht="14.1" customHeight="1" x14ac:dyDescent="0.2">
      <c r="A107" s="8" t="s">
        <v>142</v>
      </c>
      <c r="B107" s="9" t="s">
        <v>143</v>
      </c>
      <c r="C107" s="10">
        <v>888</v>
      </c>
      <c r="D107" s="13">
        <v>1960.9538288288288</v>
      </c>
      <c r="E107" s="10">
        <v>6</v>
      </c>
      <c r="F107" s="10">
        <v>33</v>
      </c>
      <c r="G107" s="10">
        <v>132</v>
      </c>
      <c r="H107" s="10">
        <v>214</v>
      </c>
      <c r="I107" s="10">
        <v>194</v>
      </c>
      <c r="J107" s="10">
        <v>114</v>
      </c>
      <c r="K107" s="10">
        <v>82</v>
      </c>
      <c r="L107" s="10">
        <v>59</v>
      </c>
      <c r="M107" s="10">
        <v>24</v>
      </c>
      <c r="N107" s="10">
        <v>13</v>
      </c>
      <c r="O107" s="10">
        <v>1</v>
      </c>
      <c r="P107" s="10">
        <v>7</v>
      </c>
      <c r="Q107" s="10"/>
      <c r="R107" s="10">
        <v>9</v>
      </c>
      <c r="S107" s="10"/>
    </row>
    <row r="108" spans="1:19" s="1" customFormat="1" ht="14.1" customHeight="1" x14ac:dyDescent="0.2">
      <c r="A108" s="8" t="s">
        <v>204</v>
      </c>
      <c r="B108" s="9" t="s">
        <v>205</v>
      </c>
      <c r="C108" s="10">
        <v>50</v>
      </c>
      <c r="D108" s="13">
        <v>1555.96</v>
      </c>
      <c r="E108" s="10"/>
      <c r="F108" s="10">
        <v>2</v>
      </c>
      <c r="G108" s="10">
        <v>11</v>
      </c>
      <c r="H108" s="10">
        <v>15</v>
      </c>
      <c r="I108" s="10">
        <v>8</v>
      </c>
      <c r="J108" s="10">
        <v>8</v>
      </c>
      <c r="K108" s="10">
        <v>4</v>
      </c>
      <c r="L108" s="10">
        <v>2</v>
      </c>
      <c r="M108" s="10"/>
      <c r="N108" s="10"/>
      <c r="O108" s="10"/>
      <c r="P108" s="10"/>
      <c r="Q108" s="10"/>
      <c r="R108" s="10"/>
      <c r="S108" s="10"/>
    </row>
    <row r="109" spans="1:19" s="1" customFormat="1" ht="14.1" customHeight="1" x14ac:dyDescent="0.2">
      <c r="A109" s="8" t="s">
        <v>20</v>
      </c>
      <c r="B109" s="9" t="s">
        <v>21</v>
      </c>
      <c r="C109" s="10">
        <v>49</v>
      </c>
      <c r="D109" s="13">
        <v>1669.2857142857142</v>
      </c>
      <c r="E109" s="10">
        <v>1</v>
      </c>
      <c r="F109" s="10">
        <v>2</v>
      </c>
      <c r="G109" s="10">
        <v>8</v>
      </c>
      <c r="H109" s="10">
        <v>8</v>
      </c>
      <c r="I109" s="10">
        <v>15</v>
      </c>
      <c r="J109" s="10">
        <v>8</v>
      </c>
      <c r="K109" s="10">
        <v>5</v>
      </c>
      <c r="L109" s="10"/>
      <c r="M109" s="10"/>
      <c r="N109" s="10"/>
      <c r="O109" s="10"/>
      <c r="P109" s="10">
        <v>1</v>
      </c>
      <c r="Q109" s="10"/>
      <c r="R109" s="10">
        <v>1</v>
      </c>
      <c r="S109" s="10"/>
    </row>
    <row r="110" spans="1:19" s="1" customFormat="1" ht="14.1" customHeight="1" x14ac:dyDescent="0.2">
      <c r="A110" s="8" t="s">
        <v>22</v>
      </c>
      <c r="B110" s="9" t="s">
        <v>23</v>
      </c>
      <c r="C110" s="10">
        <v>106</v>
      </c>
      <c r="D110" s="13">
        <v>1634.2075471698113</v>
      </c>
      <c r="E110" s="10">
        <v>1</v>
      </c>
      <c r="F110" s="10">
        <v>2</v>
      </c>
      <c r="G110" s="10">
        <v>20</v>
      </c>
      <c r="H110" s="10">
        <v>29</v>
      </c>
      <c r="I110" s="10">
        <v>25</v>
      </c>
      <c r="J110" s="10">
        <v>12</v>
      </c>
      <c r="K110" s="10">
        <v>9</v>
      </c>
      <c r="L110" s="10">
        <v>7</v>
      </c>
      <c r="M110" s="10">
        <v>1</v>
      </c>
      <c r="N110" s="10"/>
      <c r="O110" s="10"/>
      <c r="P110" s="10"/>
      <c r="Q110" s="10"/>
      <c r="R110" s="10"/>
      <c r="S110" s="10"/>
    </row>
    <row r="111" spans="1:19" s="1" customFormat="1" ht="14.1" customHeight="1" x14ac:dyDescent="0.2">
      <c r="A111" s="4" t="s">
        <v>224</v>
      </c>
      <c r="B111" s="5" t="s">
        <v>225</v>
      </c>
      <c r="C111" s="6">
        <v>19</v>
      </c>
      <c r="D111" s="12">
        <v>1261.1052631578948</v>
      </c>
      <c r="E111" s="6"/>
      <c r="F111" s="6">
        <v>2</v>
      </c>
      <c r="G111" s="6">
        <v>5</v>
      </c>
      <c r="H111" s="6">
        <v>8</v>
      </c>
      <c r="I111" s="6">
        <v>1</v>
      </c>
      <c r="J111" s="6">
        <v>2</v>
      </c>
      <c r="K111" s="6">
        <v>1</v>
      </c>
      <c r="L111" s="6"/>
      <c r="M111" s="6"/>
      <c r="N111" s="6"/>
      <c r="O111" s="6"/>
      <c r="P111" s="6"/>
      <c r="Q111" s="6"/>
      <c r="R111" s="6"/>
      <c r="S111" s="6"/>
    </row>
    <row r="112" spans="1:19" s="1" customFormat="1" ht="14.1" customHeight="1" x14ac:dyDescent="0.2">
      <c r="A112" s="4" t="s">
        <v>48</v>
      </c>
      <c r="B112" s="5" t="s">
        <v>49</v>
      </c>
      <c r="C112" s="6">
        <v>35</v>
      </c>
      <c r="D112" s="12">
        <v>1216.5142857142857</v>
      </c>
      <c r="E112" s="6"/>
      <c r="F112" s="6">
        <v>2</v>
      </c>
      <c r="G112" s="6">
        <v>10</v>
      </c>
      <c r="H112" s="6">
        <v>8</v>
      </c>
      <c r="I112" s="6">
        <v>11</v>
      </c>
      <c r="J112" s="6">
        <v>1</v>
      </c>
      <c r="K112" s="6"/>
      <c r="L112" s="6">
        <v>1</v>
      </c>
      <c r="M112" s="6"/>
      <c r="N112" s="6"/>
      <c r="O112" s="6"/>
      <c r="P112" s="6"/>
      <c r="Q112" s="6"/>
      <c r="R112" s="6">
        <v>2</v>
      </c>
      <c r="S112" s="6"/>
    </row>
    <row r="113" spans="1:19" s="1" customFormat="1" ht="14.1" customHeight="1" x14ac:dyDescent="0.2">
      <c r="A113" s="14" t="s">
        <v>278</v>
      </c>
      <c r="B113" s="19" t="s">
        <v>279</v>
      </c>
      <c r="C113" s="27">
        <v>59</v>
      </c>
      <c r="D113" s="31">
        <v>1386.7288135593221</v>
      </c>
      <c r="E113" s="27">
        <v>1</v>
      </c>
      <c r="F113" s="27">
        <v>6</v>
      </c>
      <c r="G113" s="27">
        <v>11</v>
      </c>
      <c r="H113" s="27">
        <v>13</v>
      </c>
      <c r="I113" s="27">
        <v>11</v>
      </c>
      <c r="J113" s="27">
        <v>7</v>
      </c>
      <c r="K113" s="27">
        <v>7</v>
      </c>
      <c r="L113" s="27"/>
      <c r="M113" s="27"/>
      <c r="N113" s="27"/>
      <c r="O113" s="27"/>
      <c r="P113" s="27"/>
      <c r="Q113" s="27"/>
      <c r="R113" s="27">
        <v>3</v>
      </c>
      <c r="S113" s="27"/>
    </row>
    <row r="114" spans="1:19" s="1" customFormat="1" ht="14.1" customHeight="1" x14ac:dyDescent="0.2">
      <c r="A114" s="14" t="s">
        <v>76</v>
      </c>
      <c r="B114" s="20" t="s">
        <v>77</v>
      </c>
      <c r="C114" s="26">
        <v>14</v>
      </c>
      <c r="D114" s="33">
        <v>1278.3571428571429</v>
      </c>
      <c r="E114" s="26"/>
      <c r="F114" s="26">
        <v>2</v>
      </c>
      <c r="G114" s="26">
        <v>4</v>
      </c>
      <c r="H114" s="26">
        <v>5</v>
      </c>
      <c r="I114" s="26">
        <v>2</v>
      </c>
      <c r="J114" s="26"/>
      <c r="K114" s="26"/>
      <c r="L114" s="26"/>
      <c r="M114" s="26"/>
      <c r="N114" s="26">
        <v>1</v>
      </c>
      <c r="O114" s="26"/>
      <c r="P114" s="26"/>
      <c r="Q114" s="26"/>
      <c r="R114" s="26"/>
      <c r="S114" s="26"/>
    </row>
    <row r="115" spans="1:19" s="1" customFormat="1" ht="18.2" customHeight="1" x14ac:dyDescent="0.2">
      <c r="A115" s="14" t="s">
        <v>206</v>
      </c>
      <c r="B115" s="19" t="s">
        <v>207</v>
      </c>
      <c r="C115" s="25">
        <v>13</v>
      </c>
      <c r="D115" s="32">
        <v>1325.5384615384614</v>
      </c>
      <c r="E115" s="25"/>
      <c r="F115" s="26"/>
      <c r="G115" s="26">
        <v>3</v>
      </c>
      <c r="H115" s="26">
        <v>8</v>
      </c>
      <c r="I115" s="26">
        <v>1</v>
      </c>
      <c r="J115" s="26"/>
      <c r="K115" s="26">
        <v>1</v>
      </c>
      <c r="L115" s="26"/>
      <c r="M115" s="26"/>
      <c r="N115" s="26"/>
      <c r="O115" s="26"/>
      <c r="P115" s="26"/>
      <c r="Q115" s="26"/>
      <c r="R115" s="26"/>
      <c r="S115" s="26"/>
    </row>
    <row r="116" spans="1:19" s="1" customFormat="1" ht="22.7" customHeight="1" x14ac:dyDescent="0.2">
      <c r="A116" s="16" t="s">
        <v>144</v>
      </c>
      <c r="B116" s="22" t="s">
        <v>145</v>
      </c>
      <c r="C116" s="27">
        <v>33</v>
      </c>
      <c r="D116" s="31">
        <v>1870.1515151515152</v>
      </c>
      <c r="E116" s="27"/>
      <c r="F116" s="27">
        <v>3</v>
      </c>
      <c r="G116" s="27">
        <v>4</v>
      </c>
      <c r="H116" s="27">
        <v>10</v>
      </c>
      <c r="I116" s="27">
        <v>4</v>
      </c>
      <c r="J116" s="27">
        <v>2</v>
      </c>
      <c r="K116" s="27">
        <v>6</v>
      </c>
      <c r="L116" s="27"/>
      <c r="M116" s="27">
        <v>2</v>
      </c>
      <c r="N116" s="27"/>
      <c r="O116" s="27"/>
      <c r="P116" s="27">
        <v>1</v>
      </c>
      <c r="Q116" s="27"/>
      <c r="R116" s="27">
        <v>1</v>
      </c>
      <c r="S116" s="27"/>
    </row>
    <row r="117" spans="1:19" s="1" customFormat="1" ht="14.1" customHeight="1" x14ac:dyDescent="0.2">
      <c r="A117" s="8" t="s">
        <v>244</v>
      </c>
      <c r="B117" s="9" t="s">
        <v>245</v>
      </c>
      <c r="C117" s="10">
        <v>143</v>
      </c>
      <c r="D117" s="13">
        <v>1390.93006993007</v>
      </c>
      <c r="E117" s="10">
        <v>1</v>
      </c>
      <c r="F117" s="10">
        <v>8</v>
      </c>
      <c r="G117" s="10">
        <v>45</v>
      </c>
      <c r="H117" s="10">
        <v>37</v>
      </c>
      <c r="I117" s="10">
        <v>27</v>
      </c>
      <c r="J117" s="10">
        <v>10</v>
      </c>
      <c r="K117" s="10">
        <v>9</v>
      </c>
      <c r="L117" s="10">
        <v>2</v>
      </c>
      <c r="M117" s="10"/>
      <c r="N117" s="10">
        <v>2</v>
      </c>
      <c r="O117" s="10"/>
      <c r="P117" s="10">
        <v>1</v>
      </c>
      <c r="Q117" s="10"/>
      <c r="R117" s="10">
        <v>1</v>
      </c>
      <c r="S117" s="10"/>
    </row>
    <row r="118" spans="1:19" s="1" customFormat="1" ht="14.1" customHeight="1" x14ac:dyDescent="0.2">
      <c r="A118" s="8" t="s">
        <v>246</v>
      </c>
      <c r="B118" s="9" t="s">
        <v>247</v>
      </c>
      <c r="C118" s="10">
        <v>311</v>
      </c>
      <c r="D118" s="13">
        <v>1366.684887459807</v>
      </c>
      <c r="E118" s="10">
        <v>1</v>
      </c>
      <c r="F118" s="10">
        <v>16</v>
      </c>
      <c r="G118" s="10">
        <v>91</v>
      </c>
      <c r="H118" s="10">
        <v>87</v>
      </c>
      <c r="I118" s="10">
        <v>62</v>
      </c>
      <c r="J118" s="10">
        <v>21</v>
      </c>
      <c r="K118" s="10">
        <v>17</v>
      </c>
      <c r="L118" s="10">
        <v>7</v>
      </c>
      <c r="M118" s="10">
        <v>1</v>
      </c>
      <c r="N118" s="10">
        <v>3</v>
      </c>
      <c r="O118" s="10"/>
      <c r="P118" s="10"/>
      <c r="Q118" s="10">
        <v>1</v>
      </c>
      <c r="R118" s="10">
        <v>4</v>
      </c>
      <c r="S118" s="10"/>
    </row>
    <row r="119" spans="1:19" s="1" customFormat="1" ht="14.1" customHeight="1" x14ac:dyDescent="0.2">
      <c r="A119" s="8" t="s">
        <v>248</v>
      </c>
      <c r="B119" s="9" t="s">
        <v>249</v>
      </c>
      <c r="C119" s="10">
        <v>126</v>
      </c>
      <c r="D119" s="13">
        <v>1398.7063492063492</v>
      </c>
      <c r="E119" s="10"/>
      <c r="F119" s="10">
        <v>9</v>
      </c>
      <c r="G119" s="10">
        <v>29</v>
      </c>
      <c r="H119" s="10">
        <v>37</v>
      </c>
      <c r="I119" s="10">
        <v>25</v>
      </c>
      <c r="J119" s="10">
        <v>10</v>
      </c>
      <c r="K119" s="10">
        <v>7</v>
      </c>
      <c r="L119" s="10">
        <v>2</v>
      </c>
      <c r="M119" s="10">
        <v>3</v>
      </c>
      <c r="N119" s="10">
        <v>1</v>
      </c>
      <c r="O119" s="10"/>
      <c r="P119" s="10"/>
      <c r="Q119" s="10"/>
      <c r="R119" s="10">
        <v>3</v>
      </c>
      <c r="S119" s="10"/>
    </row>
    <row r="120" spans="1:19" s="1" customFormat="1" ht="14.1" customHeight="1" x14ac:dyDescent="0.2">
      <c r="A120" s="8" t="s">
        <v>70</v>
      </c>
      <c r="B120" s="9" t="s">
        <v>71</v>
      </c>
      <c r="C120" s="10">
        <v>2225</v>
      </c>
      <c r="D120" s="13">
        <v>1520.3640449438203</v>
      </c>
      <c r="E120" s="10">
        <v>13</v>
      </c>
      <c r="F120" s="10">
        <v>143</v>
      </c>
      <c r="G120" s="10">
        <v>572</v>
      </c>
      <c r="H120" s="10">
        <v>612</v>
      </c>
      <c r="I120" s="10">
        <v>417</v>
      </c>
      <c r="J120" s="10">
        <v>177</v>
      </c>
      <c r="K120" s="10">
        <v>105</v>
      </c>
      <c r="L120" s="10">
        <v>65</v>
      </c>
      <c r="M120" s="10">
        <v>33</v>
      </c>
      <c r="N120" s="10">
        <v>14</v>
      </c>
      <c r="O120" s="10">
        <v>5</v>
      </c>
      <c r="P120" s="10">
        <v>22</v>
      </c>
      <c r="Q120" s="10"/>
      <c r="R120" s="10">
        <v>47</v>
      </c>
      <c r="S120" s="10"/>
    </row>
    <row r="121" spans="1:19" s="1" customFormat="1" ht="14.1" customHeight="1" x14ac:dyDescent="0.2">
      <c r="A121" s="8" t="s">
        <v>146</v>
      </c>
      <c r="B121" s="9" t="s">
        <v>147</v>
      </c>
      <c r="C121" s="10">
        <v>34</v>
      </c>
      <c r="D121" s="13">
        <v>1591.6470588235295</v>
      </c>
      <c r="E121" s="10">
        <v>1</v>
      </c>
      <c r="F121" s="10">
        <v>2</v>
      </c>
      <c r="G121" s="10">
        <v>8</v>
      </c>
      <c r="H121" s="10">
        <v>11</v>
      </c>
      <c r="I121" s="10">
        <v>3</v>
      </c>
      <c r="J121" s="10">
        <v>6</v>
      </c>
      <c r="K121" s="10">
        <v>1</v>
      </c>
      <c r="L121" s="10"/>
      <c r="M121" s="10"/>
      <c r="N121" s="10"/>
      <c r="O121" s="10"/>
      <c r="P121" s="10">
        <v>2</v>
      </c>
      <c r="Q121" s="10"/>
      <c r="R121" s="10"/>
      <c r="S121" s="10"/>
    </row>
    <row r="122" spans="1:19" s="1" customFormat="1" ht="14.1" customHeight="1" x14ac:dyDescent="0.2">
      <c r="A122" s="4" t="s">
        <v>24</v>
      </c>
      <c r="B122" s="5" t="s">
        <v>25</v>
      </c>
      <c r="C122" s="6">
        <v>60</v>
      </c>
      <c r="D122" s="12">
        <v>1793.6333333333334</v>
      </c>
      <c r="E122" s="6"/>
      <c r="F122" s="6">
        <v>1</v>
      </c>
      <c r="G122" s="6">
        <v>7</v>
      </c>
      <c r="H122" s="6">
        <v>15</v>
      </c>
      <c r="I122" s="6">
        <v>15</v>
      </c>
      <c r="J122" s="6">
        <v>9</v>
      </c>
      <c r="K122" s="6">
        <v>5</v>
      </c>
      <c r="L122" s="6">
        <v>4</v>
      </c>
      <c r="M122" s="6">
        <v>3</v>
      </c>
      <c r="N122" s="6"/>
      <c r="O122" s="6"/>
      <c r="P122" s="6"/>
      <c r="Q122" s="6"/>
      <c r="R122" s="6">
        <v>1</v>
      </c>
      <c r="S122" s="6"/>
    </row>
    <row r="123" spans="1:19" s="1" customFormat="1" ht="14.1" customHeight="1" x14ac:dyDescent="0.2">
      <c r="A123" s="4" t="s">
        <v>90</v>
      </c>
      <c r="B123" s="5" t="s">
        <v>91</v>
      </c>
      <c r="C123" s="6">
        <v>21</v>
      </c>
      <c r="D123" s="12">
        <v>1473.5714285714287</v>
      </c>
      <c r="E123" s="6">
        <v>1</v>
      </c>
      <c r="F123" s="6">
        <v>1</v>
      </c>
      <c r="G123" s="6">
        <v>4</v>
      </c>
      <c r="H123" s="6">
        <v>7</v>
      </c>
      <c r="I123" s="6">
        <v>4</v>
      </c>
      <c r="J123" s="6">
        <v>2</v>
      </c>
      <c r="K123" s="6">
        <v>1</v>
      </c>
      <c r="L123" s="6"/>
      <c r="M123" s="6">
        <v>1</v>
      </c>
      <c r="N123" s="6"/>
      <c r="O123" s="6"/>
      <c r="P123" s="6"/>
      <c r="Q123" s="6"/>
      <c r="R123" s="6"/>
      <c r="S123" s="6"/>
    </row>
    <row r="124" spans="1:19" s="1" customFormat="1" ht="14.1" customHeight="1" x14ac:dyDescent="0.2">
      <c r="A124" s="14" t="s">
        <v>280</v>
      </c>
      <c r="B124" s="19" t="s">
        <v>281</v>
      </c>
      <c r="C124" s="27">
        <v>19</v>
      </c>
      <c r="D124" s="31">
        <v>1349.8421052631579</v>
      </c>
      <c r="E124" s="27"/>
      <c r="F124" s="27"/>
      <c r="G124" s="27">
        <v>4</v>
      </c>
      <c r="H124" s="27">
        <v>8</v>
      </c>
      <c r="I124" s="27">
        <v>2</v>
      </c>
      <c r="J124" s="27">
        <v>2</v>
      </c>
      <c r="K124" s="27">
        <v>2</v>
      </c>
      <c r="L124" s="27"/>
      <c r="M124" s="27"/>
      <c r="N124" s="27"/>
      <c r="O124" s="27"/>
      <c r="P124" s="27"/>
      <c r="Q124" s="27"/>
      <c r="R124" s="27">
        <v>1</v>
      </c>
      <c r="S124" s="27"/>
    </row>
    <row r="125" spans="1:19" s="1" customFormat="1" ht="14.1" customHeight="1" x14ac:dyDescent="0.2">
      <c r="A125" s="14" t="s">
        <v>26</v>
      </c>
      <c r="B125" s="20" t="s">
        <v>27</v>
      </c>
      <c r="C125" s="26">
        <v>36</v>
      </c>
      <c r="D125" s="33">
        <v>1514.0555555555557</v>
      </c>
      <c r="E125" s="26">
        <v>2</v>
      </c>
      <c r="F125" s="26">
        <v>1</v>
      </c>
      <c r="G125" s="26">
        <v>6</v>
      </c>
      <c r="H125" s="26">
        <v>12</v>
      </c>
      <c r="I125" s="26">
        <v>5</v>
      </c>
      <c r="J125" s="26">
        <v>2</v>
      </c>
      <c r="K125" s="26">
        <v>3</v>
      </c>
      <c r="L125" s="26">
        <v>1</v>
      </c>
      <c r="M125" s="26"/>
      <c r="N125" s="26">
        <v>1</v>
      </c>
      <c r="O125" s="26"/>
      <c r="P125" s="26">
        <v>1</v>
      </c>
      <c r="Q125" s="26"/>
      <c r="R125" s="26">
        <v>2</v>
      </c>
      <c r="S125" s="26"/>
    </row>
    <row r="126" spans="1:19" s="1" customFormat="1" ht="18.2" customHeight="1" x14ac:dyDescent="0.2">
      <c r="A126" s="14" t="s">
        <v>176</v>
      </c>
      <c r="B126" s="19" t="s">
        <v>177</v>
      </c>
      <c r="C126" s="25">
        <v>48</v>
      </c>
      <c r="D126" s="32">
        <v>2072.4166666666665</v>
      </c>
      <c r="E126" s="25"/>
      <c r="F126" s="26">
        <v>1</v>
      </c>
      <c r="G126" s="26">
        <v>9</v>
      </c>
      <c r="H126" s="26">
        <v>15</v>
      </c>
      <c r="I126" s="26">
        <v>11</v>
      </c>
      <c r="J126" s="26">
        <v>5</v>
      </c>
      <c r="K126" s="26">
        <v>3</v>
      </c>
      <c r="L126" s="26">
        <v>1</v>
      </c>
      <c r="M126" s="26">
        <v>1</v>
      </c>
      <c r="N126" s="26"/>
      <c r="O126" s="26"/>
      <c r="P126" s="26">
        <v>1</v>
      </c>
      <c r="Q126" s="26"/>
      <c r="R126" s="26">
        <v>1</v>
      </c>
      <c r="S126" s="26"/>
    </row>
    <row r="127" spans="1:19" s="1" customFormat="1" ht="22.7" customHeight="1" x14ac:dyDescent="0.2">
      <c r="A127" s="16" t="s">
        <v>250</v>
      </c>
      <c r="B127" s="22" t="s">
        <v>251</v>
      </c>
      <c r="C127" s="27">
        <v>104</v>
      </c>
      <c r="D127" s="31">
        <v>1305.3173076923076</v>
      </c>
      <c r="E127" s="27"/>
      <c r="F127" s="27">
        <v>6</v>
      </c>
      <c r="G127" s="27">
        <v>31</v>
      </c>
      <c r="H127" s="27">
        <v>31</v>
      </c>
      <c r="I127" s="27">
        <v>21</v>
      </c>
      <c r="J127" s="27">
        <v>8</v>
      </c>
      <c r="K127" s="27">
        <v>3</v>
      </c>
      <c r="L127" s="27">
        <v>1</v>
      </c>
      <c r="M127" s="27"/>
      <c r="N127" s="27"/>
      <c r="O127" s="27"/>
      <c r="P127" s="27">
        <v>1</v>
      </c>
      <c r="Q127" s="27"/>
      <c r="R127" s="27">
        <v>2</v>
      </c>
      <c r="S127" s="27"/>
    </row>
    <row r="128" spans="1:19" s="1" customFormat="1" ht="14.1" customHeight="1" x14ac:dyDescent="0.2">
      <c r="A128" s="8" t="s">
        <v>252</v>
      </c>
      <c r="B128" s="9" t="s">
        <v>253</v>
      </c>
      <c r="C128" s="10">
        <v>14</v>
      </c>
      <c r="D128" s="13">
        <v>1497.1428571428571</v>
      </c>
      <c r="E128" s="10"/>
      <c r="F128" s="10"/>
      <c r="G128" s="10"/>
      <c r="H128" s="10">
        <v>7</v>
      </c>
      <c r="I128" s="10">
        <v>3</v>
      </c>
      <c r="J128" s="10">
        <v>3</v>
      </c>
      <c r="K128" s="10"/>
      <c r="L128" s="10"/>
      <c r="M128" s="10"/>
      <c r="N128" s="10"/>
      <c r="O128" s="10"/>
      <c r="P128" s="10"/>
      <c r="Q128" s="10"/>
      <c r="R128" s="10">
        <v>1</v>
      </c>
      <c r="S128" s="10"/>
    </row>
    <row r="129" spans="1:19" s="1" customFormat="1" ht="14.1" customHeight="1" x14ac:dyDescent="0.2">
      <c r="A129" s="8" t="s">
        <v>148</v>
      </c>
      <c r="B129" s="9" t="s">
        <v>149</v>
      </c>
      <c r="C129" s="10">
        <v>261</v>
      </c>
      <c r="D129" s="13">
        <v>1798.2337164750959</v>
      </c>
      <c r="E129" s="10">
        <v>3</v>
      </c>
      <c r="F129" s="10">
        <v>11</v>
      </c>
      <c r="G129" s="10">
        <v>49</v>
      </c>
      <c r="H129" s="10">
        <v>65</v>
      </c>
      <c r="I129" s="10">
        <v>59</v>
      </c>
      <c r="J129" s="10">
        <v>28</v>
      </c>
      <c r="K129" s="10">
        <v>21</v>
      </c>
      <c r="L129" s="10">
        <v>6</v>
      </c>
      <c r="M129" s="10">
        <v>3</v>
      </c>
      <c r="N129" s="10">
        <v>1</v>
      </c>
      <c r="O129" s="10">
        <v>4</v>
      </c>
      <c r="P129" s="10">
        <v>6</v>
      </c>
      <c r="Q129" s="10">
        <v>1</v>
      </c>
      <c r="R129" s="10">
        <v>4</v>
      </c>
      <c r="S129" s="10"/>
    </row>
    <row r="130" spans="1:19" s="1" customFormat="1" ht="14.1" customHeight="1" x14ac:dyDescent="0.2">
      <c r="A130" s="8" t="s">
        <v>194</v>
      </c>
      <c r="B130" s="9" t="s">
        <v>195</v>
      </c>
      <c r="C130" s="10">
        <v>32</v>
      </c>
      <c r="D130" s="13">
        <v>1602.5625</v>
      </c>
      <c r="E130" s="10"/>
      <c r="F130" s="10">
        <v>2</v>
      </c>
      <c r="G130" s="10">
        <v>6</v>
      </c>
      <c r="H130" s="10">
        <v>7</v>
      </c>
      <c r="I130" s="10">
        <v>9</v>
      </c>
      <c r="J130" s="10">
        <v>3</v>
      </c>
      <c r="K130" s="10">
        <v>3</v>
      </c>
      <c r="L130" s="10">
        <v>2</v>
      </c>
      <c r="M130" s="10"/>
      <c r="N130" s="10"/>
      <c r="O130" s="10"/>
      <c r="P130" s="10"/>
      <c r="Q130" s="10"/>
      <c r="R130" s="10"/>
      <c r="S130" s="10"/>
    </row>
    <row r="131" spans="1:19" s="1" customFormat="1" ht="14.1" customHeight="1" x14ac:dyDescent="0.2">
      <c r="A131" s="8" t="s">
        <v>282</v>
      </c>
      <c r="B131" s="9" t="s">
        <v>283</v>
      </c>
      <c r="C131" s="10">
        <v>171</v>
      </c>
      <c r="D131" s="13">
        <v>1419.3567251461989</v>
      </c>
      <c r="E131" s="10">
        <v>2</v>
      </c>
      <c r="F131" s="10">
        <v>15</v>
      </c>
      <c r="G131" s="10">
        <v>50</v>
      </c>
      <c r="H131" s="10">
        <v>38</v>
      </c>
      <c r="I131" s="10">
        <v>29</v>
      </c>
      <c r="J131" s="10">
        <v>15</v>
      </c>
      <c r="K131" s="10">
        <v>13</v>
      </c>
      <c r="L131" s="10">
        <v>6</v>
      </c>
      <c r="M131" s="10">
        <v>1</v>
      </c>
      <c r="N131" s="10"/>
      <c r="O131" s="10"/>
      <c r="P131" s="10">
        <v>1</v>
      </c>
      <c r="Q131" s="10"/>
      <c r="R131" s="10">
        <v>1</v>
      </c>
      <c r="S131" s="10"/>
    </row>
    <row r="132" spans="1:19" s="1" customFormat="1" ht="14.1" customHeight="1" x14ac:dyDescent="0.2">
      <c r="A132" s="8" t="s">
        <v>72</v>
      </c>
      <c r="B132" s="9" t="s">
        <v>73</v>
      </c>
      <c r="C132" s="10">
        <v>49</v>
      </c>
      <c r="D132" s="13">
        <v>1885.2857142857142</v>
      </c>
      <c r="E132" s="10"/>
      <c r="F132" s="10">
        <v>5</v>
      </c>
      <c r="G132" s="10">
        <v>10</v>
      </c>
      <c r="H132" s="10">
        <v>10</v>
      </c>
      <c r="I132" s="10">
        <v>11</v>
      </c>
      <c r="J132" s="10">
        <v>4</v>
      </c>
      <c r="K132" s="10">
        <v>1</v>
      </c>
      <c r="L132" s="10">
        <v>2</v>
      </c>
      <c r="M132" s="10">
        <v>1</v>
      </c>
      <c r="N132" s="10">
        <v>1</v>
      </c>
      <c r="O132" s="10">
        <v>1</v>
      </c>
      <c r="P132" s="10">
        <v>2</v>
      </c>
      <c r="Q132" s="10"/>
      <c r="R132" s="10">
        <v>1</v>
      </c>
      <c r="S132" s="10"/>
    </row>
    <row r="133" spans="1:19" s="1" customFormat="1" ht="14.1" customHeight="1" x14ac:dyDescent="0.2">
      <c r="A133" s="8" t="s">
        <v>254</v>
      </c>
      <c r="B133" s="9" t="s">
        <v>255</v>
      </c>
      <c r="C133" s="10">
        <v>186</v>
      </c>
      <c r="D133" s="13">
        <v>1305.736559139785</v>
      </c>
      <c r="E133" s="10">
        <v>1</v>
      </c>
      <c r="F133" s="10">
        <v>11</v>
      </c>
      <c r="G133" s="10">
        <v>61</v>
      </c>
      <c r="H133" s="10">
        <v>53</v>
      </c>
      <c r="I133" s="10">
        <v>38</v>
      </c>
      <c r="J133" s="10">
        <v>11</v>
      </c>
      <c r="K133" s="10">
        <v>5</v>
      </c>
      <c r="L133" s="10">
        <v>4</v>
      </c>
      <c r="M133" s="10">
        <v>1</v>
      </c>
      <c r="N133" s="10">
        <v>1</v>
      </c>
      <c r="O133" s="10"/>
      <c r="P133" s="10"/>
      <c r="Q133" s="10"/>
      <c r="R133" s="10"/>
      <c r="S133" s="10"/>
    </row>
    <row r="134" spans="1:19" s="1" customFormat="1" ht="14.1" customHeight="1" x14ac:dyDescent="0.2">
      <c r="A134" s="8" t="s">
        <v>150</v>
      </c>
      <c r="B134" s="9" t="s">
        <v>151</v>
      </c>
      <c r="C134" s="10">
        <v>366</v>
      </c>
      <c r="D134" s="13">
        <v>1549.360655737705</v>
      </c>
      <c r="E134" s="10">
        <v>4</v>
      </c>
      <c r="F134" s="10">
        <v>15</v>
      </c>
      <c r="G134" s="10">
        <v>69</v>
      </c>
      <c r="H134" s="10">
        <v>97</v>
      </c>
      <c r="I134" s="10">
        <v>85</v>
      </c>
      <c r="J134" s="10">
        <v>35</v>
      </c>
      <c r="K134" s="10">
        <v>21</v>
      </c>
      <c r="L134" s="10">
        <v>17</v>
      </c>
      <c r="M134" s="10">
        <v>8</v>
      </c>
      <c r="N134" s="10">
        <v>3</v>
      </c>
      <c r="O134" s="10"/>
      <c r="P134" s="10">
        <v>1</v>
      </c>
      <c r="Q134" s="10"/>
      <c r="R134" s="10">
        <v>11</v>
      </c>
      <c r="S134" s="10"/>
    </row>
    <row r="135" spans="1:19" s="1" customFormat="1" ht="14.1" customHeight="1" x14ac:dyDescent="0.2">
      <c r="A135" s="4" t="s">
        <v>74</v>
      </c>
      <c r="B135" s="5" t="s">
        <v>75</v>
      </c>
      <c r="C135" s="6">
        <v>46</v>
      </c>
      <c r="D135" s="12">
        <v>1531.7826086956522</v>
      </c>
      <c r="E135" s="6">
        <v>1</v>
      </c>
      <c r="F135" s="6">
        <v>3</v>
      </c>
      <c r="G135" s="6">
        <v>5</v>
      </c>
      <c r="H135" s="6">
        <v>13</v>
      </c>
      <c r="I135" s="6">
        <v>11</v>
      </c>
      <c r="J135" s="6">
        <v>8</v>
      </c>
      <c r="K135" s="6">
        <v>2</v>
      </c>
      <c r="L135" s="6">
        <v>1</v>
      </c>
      <c r="M135" s="6">
        <v>1</v>
      </c>
      <c r="N135" s="6"/>
      <c r="O135" s="6"/>
      <c r="P135" s="6"/>
      <c r="Q135" s="6"/>
      <c r="R135" s="6">
        <v>1</v>
      </c>
      <c r="S135" s="6"/>
    </row>
    <row r="136" spans="1:19" s="1" customFormat="1" ht="14.1" customHeight="1" x14ac:dyDescent="0.2">
      <c r="A136" s="4" t="s">
        <v>28</v>
      </c>
      <c r="B136" s="5" t="s">
        <v>29</v>
      </c>
      <c r="C136" s="6">
        <v>19</v>
      </c>
      <c r="D136" s="12">
        <v>1802.5263157894738</v>
      </c>
      <c r="E136" s="6"/>
      <c r="F136" s="6"/>
      <c r="G136" s="6">
        <v>2</v>
      </c>
      <c r="H136" s="6">
        <v>7</v>
      </c>
      <c r="I136" s="6">
        <v>3</v>
      </c>
      <c r="J136" s="6">
        <v>3</v>
      </c>
      <c r="K136" s="6">
        <v>4</v>
      </c>
      <c r="L136" s="6"/>
      <c r="M136" s="6"/>
      <c r="N136" s="6"/>
      <c r="O136" s="6"/>
      <c r="P136" s="6"/>
      <c r="Q136" s="6"/>
      <c r="R136" s="6"/>
      <c r="S136" s="6"/>
    </row>
    <row r="137" spans="1:19" s="1" customFormat="1" ht="14.1" customHeight="1" x14ac:dyDescent="0.2">
      <c r="A137" s="14" t="s">
        <v>178</v>
      </c>
      <c r="B137" s="19" t="s">
        <v>179</v>
      </c>
      <c r="C137" s="27">
        <v>373</v>
      </c>
      <c r="D137" s="31">
        <v>1558.8981233243967</v>
      </c>
      <c r="E137" s="27">
        <v>2</v>
      </c>
      <c r="F137" s="27">
        <v>18</v>
      </c>
      <c r="G137" s="27">
        <v>99</v>
      </c>
      <c r="H137" s="27">
        <v>111</v>
      </c>
      <c r="I137" s="27">
        <v>61</v>
      </c>
      <c r="J137" s="27">
        <v>33</v>
      </c>
      <c r="K137" s="27">
        <v>21</v>
      </c>
      <c r="L137" s="27">
        <v>10</v>
      </c>
      <c r="M137" s="27">
        <v>5</v>
      </c>
      <c r="N137" s="27">
        <v>2</v>
      </c>
      <c r="O137" s="27">
        <v>1</v>
      </c>
      <c r="P137" s="27">
        <v>3</v>
      </c>
      <c r="Q137" s="27"/>
      <c r="R137" s="27">
        <v>7</v>
      </c>
      <c r="S137" s="27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topLeftCell="A135"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9" width="20.85546875" customWidth="1"/>
  </cols>
  <sheetData>
    <row r="1" spans="1: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364</v>
      </c>
      <c r="E1" s="2" t="s">
        <v>365</v>
      </c>
      <c r="F1" s="2" t="s">
        <v>366</v>
      </c>
      <c r="G1" s="2" t="s">
        <v>367</v>
      </c>
      <c r="H1" s="2" t="s">
        <v>327</v>
      </c>
      <c r="I1" s="2" t="s">
        <v>299</v>
      </c>
    </row>
    <row r="2" spans="1:9" s="1" customFormat="1" ht="14.1" customHeight="1" x14ac:dyDescent="0.2">
      <c r="A2" s="4" t="s">
        <v>78</v>
      </c>
      <c r="B2" s="5" t="s">
        <v>79</v>
      </c>
      <c r="C2" s="6">
        <v>20</v>
      </c>
      <c r="D2" s="6">
        <v>18</v>
      </c>
      <c r="E2" s="6">
        <v>1</v>
      </c>
      <c r="F2" s="6"/>
      <c r="G2" s="6"/>
      <c r="H2" s="6">
        <v>1</v>
      </c>
      <c r="I2" s="6"/>
    </row>
    <row r="3" spans="1:9" s="1" customFormat="1" ht="14.1" customHeight="1" x14ac:dyDescent="0.2">
      <c r="A3" s="4" t="s">
        <v>256</v>
      </c>
      <c r="B3" s="5" t="s">
        <v>257</v>
      </c>
      <c r="C3" s="6">
        <v>23</v>
      </c>
      <c r="D3" s="6">
        <v>20</v>
      </c>
      <c r="E3" s="6">
        <v>2</v>
      </c>
      <c r="F3" s="6">
        <v>1</v>
      </c>
      <c r="G3" s="6"/>
      <c r="H3" s="6"/>
      <c r="I3" s="6"/>
    </row>
    <row r="4" spans="1:9" s="1" customFormat="1" ht="14.1" customHeight="1" x14ac:dyDescent="0.2">
      <c r="A4" s="14" t="s">
        <v>258</v>
      </c>
      <c r="B4" s="19" t="s">
        <v>259</v>
      </c>
      <c r="C4" s="27">
        <v>935</v>
      </c>
      <c r="D4" s="27">
        <v>717</v>
      </c>
      <c r="E4" s="27">
        <v>145</v>
      </c>
      <c r="F4" s="27">
        <v>17</v>
      </c>
      <c r="G4" s="27">
        <v>12</v>
      </c>
      <c r="H4" s="27">
        <v>44</v>
      </c>
      <c r="I4" s="27"/>
    </row>
    <row r="5" spans="1:9" s="1" customFormat="1" ht="14.1" customHeight="1" x14ac:dyDescent="0.2">
      <c r="A5" s="14" t="s">
        <v>228</v>
      </c>
      <c r="B5" s="20" t="s">
        <v>229</v>
      </c>
      <c r="C5" s="26">
        <v>16</v>
      </c>
      <c r="D5" s="26">
        <v>11</v>
      </c>
      <c r="E5" s="26">
        <v>5</v>
      </c>
      <c r="F5" s="26"/>
      <c r="G5" s="26"/>
      <c r="H5" s="26"/>
      <c r="I5" s="26"/>
    </row>
    <row r="6" spans="1:9" s="1" customFormat="1" ht="18.2" customHeight="1" x14ac:dyDescent="0.2">
      <c r="A6" s="14" t="s">
        <v>208</v>
      </c>
      <c r="B6" s="19" t="s">
        <v>209</v>
      </c>
      <c r="C6" s="25">
        <v>50</v>
      </c>
      <c r="D6" s="25">
        <v>35</v>
      </c>
      <c r="E6" s="25">
        <v>10</v>
      </c>
      <c r="F6" s="26">
        <v>1</v>
      </c>
      <c r="G6" s="26">
        <v>2</v>
      </c>
      <c r="H6" s="26">
        <v>2</v>
      </c>
      <c r="I6" s="26"/>
    </row>
    <row r="7" spans="1:9" s="1" customFormat="1" ht="22.7" customHeight="1" x14ac:dyDescent="0.2">
      <c r="A7" s="16" t="s">
        <v>14</v>
      </c>
      <c r="B7" s="22" t="s">
        <v>15</v>
      </c>
      <c r="C7" s="27">
        <v>10</v>
      </c>
      <c r="D7" s="27">
        <v>7</v>
      </c>
      <c r="E7" s="27">
        <v>2</v>
      </c>
      <c r="F7" s="27">
        <v>1</v>
      </c>
      <c r="G7" s="27"/>
      <c r="H7" s="27"/>
      <c r="I7" s="27"/>
    </row>
    <row r="8" spans="1:9" s="1" customFormat="1" ht="14.1" customHeight="1" x14ac:dyDescent="0.2">
      <c r="A8" s="8" t="s">
        <v>80</v>
      </c>
      <c r="B8" s="9" t="s">
        <v>81</v>
      </c>
      <c r="C8" s="10">
        <v>19</v>
      </c>
      <c r="D8" s="10">
        <v>13</v>
      </c>
      <c r="E8" s="10">
        <v>4</v>
      </c>
      <c r="F8" s="10">
        <v>1</v>
      </c>
      <c r="G8" s="10"/>
      <c r="H8" s="10">
        <v>1</v>
      </c>
      <c r="I8" s="10"/>
    </row>
    <row r="9" spans="1:9" s="1" customFormat="1" ht="14.1" customHeight="1" x14ac:dyDescent="0.2">
      <c r="A9" s="8" t="s">
        <v>92</v>
      </c>
      <c r="B9" s="9" t="s">
        <v>93</v>
      </c>
      <c r="C9" s="10">
        <v>262</v>
      </c>
      <c r="D9" s="10">
        <v>165</v>
      </c>
      <c r="E9" s="10">
        <v>74</v>
      </c>
      <c r="F9" s="10">
        <v>10</v>
      </c>
      <c r="G9" s="10">
        <v>5</v>
      </c>
      <c r="H9" s="10">
        <v>8</v>
      </c>
      <c r="I9" s="10"/>
    </row>
    <row r="10" spans="1:9" s="1" customFormat="1" ht="14.1" customHeight="1" x14ac:dyDescent="0.2">
      <c r="A10" s="8" t="s">
        <v>50</v>
      </c>
      <c r="B10" s="9" t="s">
        <v>51</v>
      </c>
      <c r="C10" s="10">
        <v>369</v>
      </c>
      <c r="D10" s="10">
        <v>257</v>
      </c>
      <c r="E10" s="10">
        <v>74</v>
      </c>
      <c r="F10" s="10">
        <v>20</v>
      </c>
      <c r="G10" s="10">
        <v>4</v>
      </c>
      <c r="H10" s="10">
        <v>14</v>
      </c>
      <c r="I10" s="10"/>
    </row>
    <row r="11" spans="1:9" s="1" customFormat="1" ht="14.1" customHeight="1" x14ac:dyDescent="0.2">
      <c r="A11" s="8" t="s">
        <v>52</v>
      </c>
      <c r="B11" s="9" t="s">
        <v>53</v>
      </c>
      <c r="C11" s="10">
        <v>74</v>
      </c>
      <c r="D11" s="10">
        <v>51</v>
      </c>
      <c r="E11" s="10">
        <v>19</v>
      </c>
      <c r="F11" s="10">
        <v>1</v>
      </c>
      <c r="G11" s="10"/>
      <c r="H11" s="10">
        <v>3</v>
      </c>
      <c r="I11" s="10"/>
    </row>
    <row r="12" spans="1:9" s="1" customFormat="1" ht="14.1" customHeight="1" x14ac:dyDescent="0.2">
      <c r="A12" s="8" t="s">
        <v>230</v>
      </c>
      <c r="B12" s="9" t="s">
        <v>231</v>
      </c>
      <c r="C12" s="10">
        <v>21</v>
      </c>
      <c r="D12" s="10">
        <v>12</v>
      </c>
      <c r="E12" s="10">
        <v>8</v>
      </c>
      <c r="F12" s="10"/>
      <c r="G12" s="10"/>
      <c r="H12" s="10">
        <v>1</v>
      </c>
      <c r="I12" s="10"/>
    </row>
    <row r="13" spans="1:9" s="1" customFormat="1" ht="14.1" customHeight="1" x14ac:dyDescent="0.2">
      <c r="A13" s="8" t="s">
        <v>94</v>
      </c>
      <c r="B13" s="9" t="s">
        <v>95</v>
      </c>
      <c r="C13" s="10">
        <v>37</v>
      </c>
      <c r="D13" s="10">
        <v>23</v>
      </c>
      <c r="E13" s="10">
        <v>9</v>
      </c>
      <c r="F13" s="10">
        <v>2</v>
      </c>
      <c r="G13" s="10">
        <v>1</v>
      </c>
      <c r="H13" s="10">
        <v>2</v>
      </c>
      <c r="I13" s="10"/>
    </row>
    <row r="14" spans="1:9" s="1" customFormat="1" ht="14.1" customHeight="1" x14ac:dyDescent="0.2">
      <c r="A14" s="8" t="s">
        <v>30</v>
      </c>
      <c r="B14" s="9" t="s">
        <v>31</v>
      </c>
      <c r="C14" s="10">
        <v>81</v>
      </c>
      <c r="D14" s="10">
        <v>72</v>
      </c>
      <c r="E14" s="10">
        <v>4</v>
      </c>
      <c r="F14" s="10"/>
      <c r="G14" s="10"/>
      <c r="H14" s="10">
        <v>5</v>
      </c>
      <c r="I14" s="10"/>
    </row>
    <row r="15" spans="1:9" s="1" customFormat="1" ht="14.1" customHeight="1" x14ac:dyDescent="0.2">
      <c r="A15" s="4" t="s">
        <v>260</v>
      </c>
      <c r="B15" s="5" t="s">
        <v>261</v>
      </c>
      <c r="C15" s="6">
        <v>154</v>
      </c>
      <c r="D15" s="6">
        <v>105</v>
      </c>
      <c r="E15" s="6">
        <v>34</v>
      </c>
      <c r="F15" s="6">
        <v>5</v>
      </c>
      <c r="G15" s="6">
        <v>1</v>
      </c>
      <c r="H15" s="6">
        <v>9</v>
      </c>
      <c r="I15" s="6"/>
    </row>
    <row r="16" spans="1:9" s="1" customFormat="1" ht="14.1" customHeight="1" x14ac:dyDescent="0.2">
      <c r="A16" s="4" t="s">
        <v>232</v>
      </c>
      <c r="B16" s="5" t="s">
        <v>233</v>
      </c>
      <c r="C16" s="6">
        <v>3351</v>
      </c>
      <c r="D16" s="6">
        <v>2620</v>
      </c>
      <c r="E16" s="6">
        <v>377</v>
      </c>
      <c r="F16" s="6">
        <v>34</v>
      </c>
      <c r="G16" s="6">
        <v>18</v>
      </c>
      <c r="H16" s="6">
        <v>302</v>
      </c>
      <c r="I16" s="6"/>
    </row>
    <row r="17" spans="1:9" s="1" customFormat="1" ht="14.1" customHeight="1" x14ac:dyDescent="0.2">
      <c r="A17" s="14" t="s">
        <v>234</v>
      </c>
      <c r="B17" s="19" t="s">
        <v>235</v>
      </c>
      <c r="C17" s="27">
        <v>103</v>
      </c>
      <c r="D17" s="27">
        <v>75</v>
      </c>
      <c r="E17" s="27">
        <v>21</v>
      </c>
      <c r="F17" s="27">
        <v>1</v>
      </c>
      <c r="G17" s="27"/>
      <c r="H17" s="27">
        <v>6</v>
      </c>
      <c r="I17" s="27"/>
    </row>
    <row r="18" spans="1:9" s="1" customFormat="1" ht="14.1" customHeight="1" x14ac:dyDescent="0.2">
      <c r="A18" s="14" t="s">
        <v>32</v>
      </c>
      <c r="B18" s="20" t="s">
        <v>33</v>
      </c>
      <c r="C18" s="26">
        <v>29</v>
      </c>
      <c r="D18" s="26">
        <v>24</v>
      </c>
      <c r="E18" s="26">
        <v>4</v>
      </c>
      <c r="F18" s="26"/>
      <c r="G18" s="26"/>
      <c r="H18" s="26">
        <v>1</v>
      </c>
      <c r="I18" s="26"/>
    </row>
    <row r="19" spans="1:9" s="1" customFormat="1" ht="18.2" customHeight="1" x14ac:dyDescent="0.2">
      <c r="A19" s="14" t="s">
        <v>164</v>
      </c>
      <c r="B19" s="19" t="s">
        <v>165</v>
      </c>
      <c r="C19" s="25">
        <v>44</v>
      </c>
      <c r="D19" s="25">
        <v>31</v>
      </c>
      <c r="E19" s="25">
        <v>8</v>
      </c>
      <c r="F19" s="26">
        <v>2</v>
      </c>
      <c r="G19" s="26">
        <v>1</v>
      </c>
      <c r="H19" s="26">
        <v>2</v>
      </c>
      <c r="I19" s="26"/>
    </row>
    <row r="20" spans="1:9" s="1" customFormat="1" ht="22.7" customHeight="1" x14ac:dyDescent="0.2">
      <c r="A20" s="16" t="s">
        <v>152</v>
      </c>
      <c r="B20" s="22" t="s">
        <v>153</v>
      </c>
      <c r="C20" s="27">
        <v>59</v>
      </c>
      <c r="D20" s="27">
        <v>44</v>
      </c>
      <c r="E20" s="27">
        <v>10</v>
      </c>
      <c r="F20" s="27">
        <v>1</v>
      </c>
      <c r="G20" s="27">
        <v>2</v>
      </c>
      <c r="H20" s="27">
        <v>2</v>
      </c>
      <c r="I20" s="27"/>
    </row>
    <row r="21" spans="1:9" s="1" customFormat="1" ht="14.1" customHeight="1" x14ac:dyDescent="0.2">
      <c r="A21" s="8" t="s">
        <v>40</v>
      </c>
      <c r="B21" s="9" t="s">
        <v>41</v>
      </c>
      <c r="C21" s="10">
        <v>32</v>
      </c>
      <c r="D21" s="10">
        <v>27</v>
      </c>
      <c r="E21" s="10">
        <v>3</v>
      </c>
      <c r="F21" s="10"/>
      <c r="G21" s="10"/>
      <c r="H21" s="10">
        <v>2</v>
      </c>
      <c r="I21" s="10"/>
    </row>
    <row r="22" spans="1:9" s="1" customFormat="1" ht="14.1" customHeight="1" x14ac:dyDescent="0.2">
      <c r="A22" s="8" t="s">
        <v>96</v>
      </c>
      <c r="B22" s="9" t="s">
        <v>97</v>
      </c>
      <c r="C22" s="10">
        <v>1332</v>
      </c>
      <c r="D22" s="10">
        <v>861</v>
      </c>
      <c r="E22" s="10">
        <v>349</v>
      </c>
      <c r="F22" s="10">
        <v>59</v>
      </c>
      <c r="G22" s="10">
        <v>20</v>
      </c>
      <c r="H22" s="10">
        <v>43</v>
      </c>
      <c r="I22" s="10"/>
    </row>
    <row r="23" spans="1:9" s="1" customFormat="1" ht="14.1" customHeight="1" x14ac:dyDescent="0.2">
      <c r="A23" s="8" t="s">
        <v>98</v>
      </c>
      <c r="B23" s="9" t="s">
        <v>99</v>
      </c>
      <c r="C23" s="10">
        <v>183</v>
      </c>
      <c r="D23" s="10">
        <v>124</v>
      </c>
      <c r="E23" s="10">
        <v>41</v>
      </c>
      <c r="F23" s="10">
        <v>10</v>
      </c>
      <c r="G23" s="10">
        <v>1</v>
      </c>
      <c r="H23" s="10">
        <v>7</v>
      </c>
      <c r="I23" s="10"/>
    </row>
    <row r="24" spans="1:9" s="1" customFormat="1" ht="14.1" customHeight="1" x14ac:dyDescent="0.2">
      <c r="A24" s="8" t="s">
        <v>180</v>
      </c>
      <c r="B24" s="9" t="s">
        <v>181</v>
      </c>
      <c r="C24" s="10">
        <v>49</v>
      </c>
      <c r="D24" s="10">
        <v>41</v>
      </c>
      <c r="E24" s="10">
        <v>5</v>
      </c>
      <c r="F24" s="10">
        <v>1</v>
      </c>
      <c r="G24" s="10"/>
      <c r="H24" s="10">
        <v>2</v>
      </c>
      <c r="I24" s="10"/>
    </row>
    <row r="25" spans="1:9" s="1" customFormat="1" ht="14.1" customHeight="1" x14ac:dyDescent="0.2">
      <c r="A25" s="4" t="s">
        <v>236</v>
      </c>
      <c r="B25" s="5" t="s">
        <v>237</v>
      </c>
      <c r="C25" s="6">
        <v>57</v>
      </c>
      <c r="D25" s="6">
        <v>47</v>
      </c>
      <c r="E25" s="6">
        <v>8</v>
      </c>
      <c r="F25" s="6"/>
      <c r="G25" s="6"/>
      <c r="H25" s="6">
        <v>2</v>
      </c>
      <c r="I25" s="6"/>
    </row>
    <row r="26" spans="1:9" s="1" customFormat="1" ht="14.1" customHeight="1" x14ac:dyDescent="0.2">
      <c r="A26" s="4" t="s">
        <v>42</v>
      </c>
      <c r="B26" s="5" t="s">
        <v>43</v>
      </c>
      <c r="C26" s="6">
        <v>28</v>
      </c>
      <c r="D26" s="6">
        <v>25</v>
      </c>
      <c r="E26" s="6">
        <v>2</v>
      </c>
      <c r="F26" s="6">
        <v>1</v>
      </c>
      <c r="G26" s="6"/>
      <c r="H26" s="6"/>
      <c r="I26" s="6"/>
    </row>
    <row r="27" spans="1:9" s="1" customFormat="1" ht="14.1" customHeight="1" x14ac:dyDescent="0.2">
      <c r="A27" s="14" t="s">
        <v>154</v>
      </c>
      <c r="B27" s="19" t="s">
        <v>155</v>
      </c>
      <c r="C27" s="27">
        <v>11</v>
      </c>
      <c r="D27" s="27">
        <v>10</v>
      </c>
      <c r="E27" s="27">
        <v>1</v>
      </c>
      <c r="F27" s="27"/>
      <c r="G27" s="27"/>
      <c r="H27" s="27"/>
      <c r="I27" s="27"/>
    </row>
    <row r="28" spans="1:9" s="1" customFormat="1" ht="14.1" customHeight="1" x14ac:dyDescent="0.2">
      <c r="A28" s="14" t="s">
        <v>100</v>
      </c>
      <c r="B28" s="20" t="s">
        <v>101</v>
      </c>
      <c r="C28" s="26">
        <v>228</v>
      </c>
      <c r="D28" s="26">
        <v>140</v>
      </c>
      <c r="E28" s="26">
        <v>66</v>
      </c>
      <c r="F28" s="26">
        <v>9</v>
      </c>
      <c r="G28" s="26">
        <v>5</v>
      </c>
      <c r="H28" s="26">
        <v>8</v>
      </c>
      <c r="I28" s="26"/>
    </row>
    <row r="29" spans="1:9" s="1" customFormat="1" ht="18.2" customHeight="1" x14ac:dyDescent="0.2">
      <c r="A29" s="14" t="s">
        <v>156</v>
      </c>
      <c r="B29" s="19" t="s">
        <v>157</v>
      </c>
      <c r="C29" s="25">
        <v>390</v>
      </c>
      <c r="D29" s="25">
        <v>320</v>
      </c>
      <c r="E29" s="25">
        <v>52</v>
      </c>
      <c r="F29" s="26">
        <v>2</v>
      </c>
      <c r="G29" s="26">
        <v>5</v>
      </c>
      <c r="H29" s="26">
        <v>11</v>
      </c>
      <c r="I29" s="26"/>
    </row>
    <row r="30" spans="1:9" s="1" customFormat="1" ht="22.7" customHeight="1" x14ac:dyDescent="0.2">
      <c r="A30" s="16" t="s">
        <v>182</v>
      </c>
      <c r="B30" s="22" t="s">
        <v>183</v>
      </c>
      <c r="C30" s="27">
        <v>90</v>
      </c>
      <c r="D30" s="27">
        <v>70</v>
      </c>
      <c r="E30" s="27">
        <v>14</v>
      </c>
      <c r="F30" s="27">
        <v>3</v>
      </c>
      <c r="G30" s="27"/>
      <c r="H30" s="27">
        <v>3</v>
      </c>
      <c r="I30" s="27"/>
    </row>
    <row r="31" spans="1:9" s="1" customFormat="1" ht="14.1" customHeight="1" x14ac:dyDescent="0.2">
      <c r="A31" s="8" t="s">
        <v>102</v>
      </c>
      <c r="B31" s="9" t="s">
        <v>103</v>
      </c>
      <c r="C31" s="10">
        <v>66</v>
      </c>
      <c r="D31" s="10">
        <v>47</v>
      </c>
      <c r="E31" s="10">
        <v>11</v>
      </c>
      <c r="F31" s="10">
        <v>1</v>
      </c>
      <c r="G31" s="10">
        <v>3</v>
      </c>
      <c r="H31" s="10">
        <v>4</v>
      </c>
      <c r="I31" s="10"/>
    </row>
    <row r="32" spans="1:9" s="1" customFormat="1" ht="14.1" customHeight="1" x14ac:dyDescent="0.2">
      <c r="A32" s="8" t="s">
        <v>104</v>
      </c>
      <c r="B32" s="9" t="s">
        <v>105</v>
      </c>
      <c r="C32" s="10">
        <v>144</v>
      </c>
      <c r="D32" s="10">
        <v>104</v>
      </c>
      <c r="E32" s="10">
        <v>29</v>
      </c>
      <c r="F32" s="10">
        <v>5</v>
      </c>
      <c r="G32" s="10">
        <v>2</v>
      </c>
      <c r="H32" s="10">
        <v>4</v>
      </c>
      <c r="I32" s="10"/>
    </row>
    <row r="33" spans="1:9" s="1" customFormat="1" ht="14.1" customHeight="1" x14ac:dyDescent="0.2">
      <c r="A33" s="8" t="s">
        <v>106</v>
      </c>
      <c r="B33" s="9" t="s">
        <v>107</v>
      </c>
      <c r="C33" s="10">
        <v>258</v>
      </c>
      <c r="D33" s="10">
        <v>177</v>
      </c>
      <c r="E33" s="10">
        <v>49</v>
      </c>
      <c r="F33" s="10">
        <v>17</v>
      </c>
      <c r="G33" s="10">
        <v>7</v>
      </c>
      <c r="H33" s="10">
        <v>8</v>
      </c>
      <c r="I33" s="10"/>
    </row>
    <row r="34" spans="1:9" s="1" customFormat="1" ht="14.1" customHeight="1" x14ac:dyDescent="0.2">
      <c r="A34" s="4" t="s">
        <v>238</v>
      </c>
      <c r="B34" s="5" t="s">
        <v>239</v>
      </c>
      <c r="C34" s="6">
        <v>22</v>
      </c>
      <c r="D34" s="6">
        <v>19</v>
      </c>
      <c r="E34" s="6">
        <v>2</v>
      </c>
      <c r="F34" s="6"/>
      <c r="G34" s="6"/>
      <c r="H34" s="6">
        <v>1</v>
      </c>
      <c r="I34" s="6"/>
    </row>
    <row r="35" spans="1:9" s="1" customFormat="1" ht="14.1" customHeight="1" x14ac:dyDescent="0.2">
      <c r="A35" s="4" t="s">
        <v>108</v>
      </c>
      <c r="B35" s="5" t="s">
        <v>109</v>
      </c>
      <c r="C35" s="6">
        <v>164</v>
      </c>
      <c r="D35" s="6">
        <v>114</v>
      </c>
      <c r="E35" s="6">
        <v>35</v>
      </c>
      <c r="F35" s="6">
        <v>8</v>
      </c>
      <c r="G35" s="6">
        <v>3</v>
      </c>
      <c r="H35" s="6">
        <v>4</v>
      </c>
      <c r="I35" s="6"/>
    </row>
    <row r="36" spans="1:9" s="1" customFormat="1" ht="14.1" customHeight="1" x14ac:dyDescent="0.2">
      <c r="A36" s="14" t="s">
        <v>262</v>
      </c>
      <c r="B36" s="19" t="s">
        <v>263</v>
      </c>
      <c r="C36" s="27">
        <v>99</v>
      </c>
      <c r="D36" s="27">
        <v>72</v>
      </c>
      <c r="E36" s="27">
        <v>21</v>
      </c>
      <c r="F36" s="27">
        <v>2</v>
      </c>
      <c r="G36" s="27">
        <v>2</v>
      </c>
      <c r="H36" s="27">
        <v>2</v>
      </c>
      <c r="I36" s="27"/>
    </row>
    <row r="37" spans="1:9" s="1" customFormat="1" ht="14.1" customHeight="1" x14ac:dyDescent="0.2">
      <c r="A37" s="14" t="s">
        <v>54</v>
      </c>
      <c r="B37" s="20" t="s">
        <v>55</v>
      </c>
      <c r="C37" s="26">
        <v>972</v>
      </c>
      <c r="D37" s="26">
        <v>679</v>
      </c>
      <c r="E37" s="26">
        <v>220</v>
      </c>
      <c r="F37" s="26">
        <v>31</v>
      </c>
      <c r="G37" s="26">
        <v>15</v>
      </c>
      <c r="H37" s="26">
        <v>27</v>
      </c>
      <c r="I37" s="26"/>
    </row>
    <row r="38" spans="1:9" s="1" customFormat="1" ht="18.2" customHeight="1" x14ac:dyDescent="0.2">
      <c r="A38" s="14" t="s">
        <v>226</v>
      </c>
      <c r="B38" s="19" t="s">
        <v>227</v>
      </c>
      <c r="C38" s="25">
        <v>145</v>
      </c>
      <c r="D38" s="25">
        <v>125</v>
      </c>
      <c r="E38" s="25">
        <v>13</v>
      </c>
      <c r="F38" s="26">
        <v>4</v>
      </c>
      <c r="G38" s="26">
        <v>2</v>
      </c>
      <c r="H38" s="26">
        <v>1</v>
      </c>
      <c r="I38" s="26"/>
    </row>
    <row r="39" spans="1:9" s="1" customFormat="1" ht="22.7" customHeight="1" x14ac:dyDescent="0.2">
      <c r="A39" s="16" t="s">
        <v>56</v>
      </c>
      <c r="B39" s="22" t="s">
        <v>57</v>
      </c>
      <c r="C39" s="27">
        <v>149</v>
      </c>
      <c r="D39" s="27">
        <v>108</v>
      </c>
      <c r="E39" s="27">
        <v>31</v>
      </c>
      <c r="F39" s="27">
        <v>2</v>
      </c>
      <c r="G39" s="27">
        <v>1</v>
      </c>
      <c r="H39" s="27">
        <v>7</v>
      </c>
      <c r="I39" s="27"/>
    </row>
    <row r="40" spans="1:9" s="1" customFormat="1" ht="14.1" customHeight="1" x14ac:dyDescent="0.2">
      <c r="A40" s="4" t="s">
        <v>210</v>
      </c>
      <c r="B40" s="5" t="s">
        <v>211</v>
      </c>
      <c r="C40" s="6">
        <v>213</v>
      </c>
      <c r="D40" s="6">
        <v>170</v>
      </c>
      <c r="E40" s="6">
        <v>29</v>
      </c>
      <c r="F40" s="6">
        <v>6</v>
      </c>
      <c r="G40" s="6">
        <v>3</v>
      </c>
      <c r="H40" s="6">
        <v>5</v>
      </c>
      <c r="I40" s="6"/>
    </row>
    <row r="41" spans="1:9" s="1" customFormat="1" ht="14.1" customHeight="1" x14ac:dyDescent="0.2">
      <c r="A41" s="4" t="s">
        <v>110</v>
      </c>
      <c r="B41" s="5" t="s">
        <v>111</v>
      </c>
      <c r="C41" s="6">
        <v>348</v>
      </c>
      <c r="D41" s="6">
        <v>235</v>
      </c>
      <c r="E41" s="6">
        <v>88</v>
      </c>
      <c r="F41" s="6">
        <v>8</v>
      </c>
      <c r="G41" s="6">
        <v>5</v>
      </c>
      <c r="H41" s="6">
        <v>12</v>
      </c>
      <c r="I41" s="6"/>
    </row>
    <row r="42" spans="1:9" s="1" customFormat="1" ht="14.1" customHeight="1" x14ac:dyDescent="0.2">
      <c r="A42" s="14" t="s">
        <v>34</v>
      </c>
      <c r="B42" s="19" t="s">
        <v>35</v>
      </c>
      <c r="C42" s="27">
        <v>42</v>
      </c>
      <c r="D42" s="27">
        <v>33</v>
      </c>
      <c r="E42" s="27">
        <v>4</v>
      </c>
      <c r="F42" s="27">
        <v>3</v>
      </c>
      <c r="G42" s="27"/>
      <c r="H42" s="27">
        <v>2</v>
      </c>
      <c r="I42" s="27"/>
    </row>
    <row r="43" spans="1:9" s="1" customFormat="1" ht="14.1" customHeight="1" x14ac:dyDescent="0.2">
      <c r="A43" s="14" t="s">
        <v>112</v>
      </c>
      <c r="B43" s="20" t="s">
        <v>113</v>
      </c>
      <c r="C43" s="26">
        <v>299</v>
      </c>
      <c r="D43" s="26">
        <v>197</v>
      </c>
      <c r="E43" s="26">
        <v>71</v>
      </c>
      <c r="F43" s="26">
        <v>18</v>
      </c>
      <c r="G43" s="26">
        <v>6</v>
      </c>
      <c r="H43" s="26">
        <v>7</v>
      </c>
      <c r="I43" s="26"/>
    </row>
    <row r="44" spans="1:9" s="1" customFormat="1" ht="18.2" customHeight="1" x14ac:dyDescent="0.2">
      <c r="A44" s="14" t="s">
        <v>212</v>
      </c>
      <c r="B44" s="19" t="s">
        <v>213</v>
      </c>
      <c r="C44" s="25">
        <v>18</v>
      </c>
      <c r="D44" s="25">
        <v>11</v>
      </c>
      <c r="E44" s="25">
        <v>7</v>
      </c>
      <c r="F44" s="26"/>
      <c r="G44" s="26"/>
      <c r="H44" s="26"/>
      <c r="I44" s="26"/>
    </row>
    <row r="45" spans="1:9" s="1" customFormat="1" ht="22.7" customHeight="1" x14ac:dyDescent="0.2">
      <c r="A45" s="16" t="s">
        <v>114</v>
      </c>
      <c r="B45" s="22" t="s">
        <v>115</v>
      </c>
      <c r="C45" s="27">
        <v>824</v>
      </c>
      <c r="D45" s="27">
        <v>627</v>
      </c>
      <c r="E45" s="27">
        <v>144</v>
      </c>
      <c r="F45" s="27">
        <v>19</v>
      </c>
      <c r="G45" s="27">
        <v>8</v>
      </c>
      <c r="H45" s="27">
        <v>26</v>
      </c>
      <c r="I45" s="27"/>
    </row>
    <row r="46" spans="1:9" s="1" customFormat="1" ht="14.1" customHeight="1" x14ac:dyDescent="0.2">
      <c r="A46" s="8" t="s">
        <v>36</v>
      </c>
      <c r="B46" s="9" t="s">
        <v>37</v>
      </c>
      <c r="C46" s="10">
        <v>18</v>
      </c>
      <c r="D46" s="10">
        <v>12</v>
      </c>
      <c r="E46" s="10">
        <v>5</v>
      </c>
      <c r="F46" s="10"/>
      <c r="G46" s="10"/>
      <c r="H46" s="10">
        <v>1</v>
      </c>
      <c r="I46" s="10"/>
    </row>
    <row r="47" spans="1:9" s="1" customFormat="1" ht="14.1" customHeight="1" x14ac:dyDescent="0.2">
      <c r="A47" s="8" t="s">
        <v>166</v>
      </c>
      <c r="B47" s="9" t="s">
        <v>167</v>
      </c>
      <c r="C47" s="10">
        <v>50</v>
      </c>
      <c r="D47" s="10">
        <v>34</v>
      </c>
      <c r="E47" s="10">
        <v>11</v>
      </c>
      <c r="F47" s="10">
        <v>3</v>
      </c>
      <c r="G47" s="10">
        <v>1</v>
      </c>
      <c r="H47" s="10">
        <v>1</v>
      </c>
      <c r="I47" s="10"/>
    </row>
    <row r="48" spans="1:9" s="1" customFormat="1" ht="14.1" customHeight="1" x14ac:dyDescent="0.2">
      <c r="A48" s="8" t="s">
        <v>116</v>
      </c>
      <c r="B48" s="9" t="s">
        <v>117</v>
      </c>
      <c r="C48" s="10">
        <v>886</v>
      </c>
      <c r="D48" s="10">
        <v>537</v>
      </c>
      <c r="E48" s="10">
        <v>255</v>
      </c>
      <c r="F48" s="10">
        <v>41</v>
      </c>
      <c r="G48" s="10">
        <v>16</v>
      </c>
      <c r="H48" s="10">
        <v>37</v>
      </c>
      <c r="I48" s="10"/>
    </row>
    <row r="49" spans="1:9" s="1" customFormat="1" ht="14.1" customHeight="1" x14ac:dyDescent="0.2">
      <c r="A49" s="8" t="s">
        <v>118</v>
      </c>
      <c r="B49" s="9" t="s">
        <v>119</v>
      </c>
      <c r="C49" s="10">
        <v>112</v>
      </c>
      <c r="D49" s="10">
        <v>78</v>
      </c>
      <c r="E49" s="10">
        <v>28</v>
      </c>
      <c r="F49" s="10">
        <v>3</v>
      </c>
      <c r="G49" s="10">
        <v>1</v>
      </c>
      <c r="H49" s="10">
        <v>2</v>
      </c>
      <c r="I49" s="10"/>
    </row>
    <row r="50" spans="1:9" s="1" customFormat="1" ht="14.1" customHeight="1" x14ac:dyDescent="0.2">
      <c r="A50" s="8" t="s">
        <v>184</v>
      </c>
      <c r="B50" s="9" t="s">
        <v>185</v>
      </c>
      <c r="C50" s="10">
        <v>35</v>
      </c>
      <c r="D50" s="10">
        <v>26</v>
      </c>
      <c r="E50" s="10">
        <v>9</v>
      </c>
      <c r="F50" s="10"/>
      <c r="G50" s="10"/>
      <c r="H50" s="10"/>
      <c r="I50" s="10"/>
    </row>
    <row r="51" spans="1:9" s="1" customFormat="1" ht="14.1" customHeight="1" x14ac:dyDescent="0.2">
      <c r="A51" s="8" t="s">
        <v>264</v>
      </c>
      <c r="B51" s="9" t="s">
        <v>265</v>
      </c>
      <c r="C51" s="10">
        <v>25</v>
      </c>
      <c r="D51" s="10">
        <v>18</v>
      </c>
      <c r="E51" s="10">
        <v>7</v>
      </c>
      <c r="F51" s="10"/>
      <c r="G51" s="10"/>
      <c r="H51" s="10"/>
      <c r="I51" s="10"/>
    </row>
    <row r="52" spans="1:9" s="1" customFormat="1" ht="14.1" customHeight="1" x14ac:dyDescent="0.2">
      <c r="A52" s="8" t="s">
        <v>240</v>
      </c>
      <c r="B52" s="9" t="s">
        <v>241</v>
      </c>
      <c r="C52" s="10">
        <v>47</v>
      </c>
      <c r="D52" s="10">
        <v>36</v>
      </c>
      <c r="E52" s="10">
        <v>7</v>
      </c>
      <c r="F52" s="10">
        <v>1</v>
      </c>
      <c r="G52" s="10"/>
      <c r="H52" s="10">
        <v>3</v>
      </c>
      <c r="I52" s="10"/>
    </row>
    <row r="53" spans="1:9" s="1" customFormat="1" ht="14.1" customHeight="1" x14ac:dyDescent="0.2">
      <c r="A53" s="8" t="s">
        <v>12</v>
      </c>
      <c r="B53" s="9" t="s">
        <v>13</v>
      </c>
      <c r="C53" s="10">
        <v>151</v>
      </c>
      <c r="D53" s="10">
        <v>123</v>
      </c>
      <c r="E53" s="10">
        <v>23</v>
      </c>
      <c r="F53" s="10"/>
      <c r="G53" s="10"/>
      <c r="H53" s="10">
        <v>5</v>
      </c>
      <c r="I53" s="10"/>
    </row>
    <row r="54" spans="1:9" s="1" customFormat="1" ht="14.1" customHeight="1" x14ac:dyDescent="0.2">
      <c r="A54" s="8" t="s">
        <v>58</v>
      </c>
      <c r="B54" s="9" t="s">
        <v>59</v>
      </c>
      <c r="C54" s="10">
        <v>49</v>
      </c>
      <c r="D54" s="10">
        <v>43</v>
      </c>
      <c r="E54" s="10">
        <v>3</v>
      </c>
      <c r="F54" s="10">
        <v>1</v>
      </c>
      <c r="G54" s="10"/>
      <c r="H54" s="10">
        <v>2</v>
      </c>
      <c r="I54" s="10"/>
    </row>
    <row r="55" spans="1:9" s="1" customFormat="1" ht="14.1" customHeight="1" x14ac:dyDescent="0.2">
      <c r="A55" s="8" t="s">
        <v>196</v>
      </c>
      <c r="B55" s="9" t="s">
        <v>197</v>
      </c>
      <c r="C55" s="10">
        <v>1023</v>
      </c>
      <c r="D55" s="10">
        <v>816</v>
      </c>
      <c r="E55" s="10">
        <v>145</v>
      </c>
      <c r="F55" s="10">
        <v>13</v>
      </c>
      <c r="G55" s="10">
        <v>7</v>
      </c>
      <c r="H55" s="10">
        <v>42</v>
      </c>
      <c r="I55" s="10"/>
    </row>
    <row r="56" spans="1:9" s="1" customFormat="1" ht="14.1" customHeight="1" x14ac:dyDescent="0.2">
      <c r="A56" s="8" t="s">
        <v>198</v>
      </c>
      <c r="B56" s="9" t="s">
        <v>199</v>
      </c>
      <c r="C56" s="10">
        <v>147</v>
      </c>
      <c r="D56" s="10">
        <v>98</v>
      </c>
      <c r="E56" s="10">
        <v>33</v>
      </c>
      <c r="F56" s="10">
        <v>9</v>
      </c>
      <c r="G56" s="10">
        <v>2</v>
      </c>
      <c r="H56" s="10">
        <v>5</v>
      </c>
      <c r="I56" s="10"/>
    </row>
    <row r="57" spans="1:9" s="1" customFormat="1" ht="14.1" customHeight="1" x14ac:dyDescent="0.2">
      <c r="A57" s="8" t="s">
        <v>82</v>
      </c>
      <c r="B57" s="9" t="s">
        <v>83</v>
      </c>
      <c r="C57" s="10">
        <v>31</v>
      </c>
      <c r="D57" s="10">
        <v>26</v>
      </c>
      <c r="E57" s="10">
        <v>4</v>
      </c>
      <c r="F57" s="10">
        <v>1</v>
      </c>
      <c r="G57" s="10"/>
      <c r="H57" s="10"/>
      <c r="I57" s="10"/>
    </row>
    <row r="58" spans="1:9" s="1" customFormat="1" ht="14.1" customHeight="1" x14ac:dyDescent="0.2">
      <c r="A58" s="4" t="s">
        <v>186</v>
      </c>
      <c r="B58" s="5" t="s">
        <v>187</v>
      </c>
      <c r="C58" s="6">
        <v>120</v>
      </c>
      <c r="D58" s="6">
        <v>88</v>
      </c>
      <c r="E58" s="6">
        <v>22</v>
      </c>
      <c r="F58" s="6">
        <v>3</v>
      </c>
      <c r="G58" s="6"/>
      <c r="H58" s="6">
        <v>7</v>
      </c>
      <c r="I58" s="6"/>
    </row>
    <row r="59" spans="1:9" s="1" customFormat="1" ht="14.1" customHeight="1" x14ac:dyDescent="0.2">
      <c r="A59" s="4" t="s">
        <v>84</v>
      </c>
      <c r="B59" s="5" t="s">
        <v>85</v>
      </c>
      <c r="C59" s="6">
        <v>27</v>
      </c>
      <c r="D59" s="6">
        <v>11</v>
      </c>
      <c r="E59" s="6">
        <v>14</v>
      </c>
      <c r="F59" s="6">
        <v>1</v>
      </c>
      <c r="G59" s="6"/>
      <c r="H59" s="6">
        <v>1</v>
      </c>
      <c r="I59" s="6"/>
    </row>
    <row r="60" spans="1:9" s="1" customFormat="1" ht="14.1" customHeight="1" x14ac:dyDescent="0.2">
      <c r="A60" s="14" t="s">
        <v>60</v>
      </c>
      <c r="B60" s="19" t="s">
        <v>61</v>
      </c>
      <c r="C60" s="27">
        <v>223</v>
      </c>
      <c r="D60" s="27">
        <v>155</v>
      </c>
      <c r="E60" s="27">
        <v>44</v>
      </c>
      <c r="F60" s="27">
        <v>10</v>
      </c>
      <c r="G60" s="27">
        <v>3</v>
      </c>
      <c r="H60" s="27">
        <v>11</v>
      </c>
      <c r="I60" s="27"/>
    </row>
    <row r="61" spans="1:9" s="1" customFormat="1" ht="14.1" customHeight="1" x14ac:dyDescent="0.2">
      <c r="A61" s="14" t="s">
        <v>200</v>
      </c>
      <c r="B61" s="20" t="s">
        <v>201</v>
      </c>
      <c r="C61" s="26">
        <v>160</v>
      </c>
      <c r="D61" s="26">
        <v>113</v>
      </c>
      <c r="E61" s="26">
        <v>36</v>
      </c>
      <c r="F61" s="26">
        <v>4</v>
      </c>
      <c r="G61" s="26">
        <v>1</v>
      </c>
      <c r="H61" s="26">
        <v>6</v>
      </c>
      <c r="I61" s="26"/>
    </row>
    <row r="62" spans="1:9" s="1" customFormat="1" ht="18.2" customHeight="1" x14ac:dyDescent="0.2">
      <c r="A62" s="14" t="s">
        <v>168</v>
      </c>
      <c r="B62" s="19" t="s">
        <v>169</v>
      </c>
      <c r="C62" s="25">
        <v>520</v>
      </c>
      <c r="D62" s="25">
        <v>334</v>
      </c>
      <c r="E62" s="25">
        <v>120</v>
      </c>
      <c r="F62" s="26">
        <v>31</v>
      </c>
      <c r="G62" s="26">
        <v>9</v>
      </c>
      <c r="H62" s="26">
        <v>26</v>
      </c>
      <c r="I62" s="26"/>
    </row>
    <row r="63" spans="1:9" s="1" customFormat="1" ht="22.7" customHeight="1" x14ac:dyDescent="0.2">
      <c r="A63" s="16" t="s">
        <v>188</v>
      </c>
      <c r="B63" s="22" t="s">
        <v>189</v>
      </c>
      <c r="C63" s="27">
        <v>37</v>
      </c>
      <c r="D63" s="27">
        <v>28</v>
      </c>
      <c r="E63" s="27">
        <v>8</v>
      </c>
      <c r="F63" s="27"/>
      <c r="G63" s="27">
        <v>1</v>
      </c>
      <c r="H63" s="27"/>
      <c r="I63" s="27"/>
    </row>
    <row r="64" spans="1:9" s="1" customFormat="1" ht="14.1" customHeight="1" x14ac:dyDescent="0.2">
      <c r="A64" s="4" t="s">
        <v>62</v>
      </c>
      <c r="B64" s="5" t="s">
        <v>63</v>
      </c>
      <c r="C64" s="6">
        <v>360</v>
      </c>
      <c r="D64" s="6">
        <v>273</v>
      </c>
      <c r="E64" s="6">
        <v>55</v>
      </c>
      <c r="F64" s="6">
        <v>13</v>
      </c>
      <c r="G64" s="6">
        <v>3</v>
      </c>
      <c r="H64" s="6">
        <v>16</v>
      </c>
      <c r="I64" s="6"/>
    </row>
    <row r="65" spans="1:9" s="1" customFormat="1" ht="14.1" customHeight="1" x14ac:dyDescent="0.2">
      <c r="A65" s="4" t="s">
        <v>64</v>
      </c>
      <c r="B65" s="5" t="s">
        <v>65</v>
      </c>
      <c r="C65" s="6">
        <v>60</v>
      </c>
      <c r="D65" s="6">
        <v>47</v>
      </c>
      <c r="E65" s="6">
        <v>12</v>
      </c>
      <c r="F65" s="6"/>
      <c r="G65" s="6"/>
      <c r="H65" s="6">
        <v>1</v>
      </c>
      <c r="I65" s="6"/>
    </row>
    <row r="66" spans="1:9" s="1" customFormat="1" ht="14.1" customHeight="1" x14ac:dyDescent="0.2">
      <c r="A66" s="14" t="s">
        <v>190</v>
      </c>
      <c r="B66" s="19" t="s">
        <v>191</v>
      </c>
      <c r="C66" s="27">
        <v>44</v>
      </c>
      <c r="D66" s="27">
        <v>34</v>
      </c>
      <c r="E66" s="27">
        <v>4</v>
      </c>
      <c r="F66" s="27">
        <v>1</v>
      </c>
      <c r="G66" s="27">
        <v>2</v>
      </c>
      <c r="H66" s="27">
        <v>3</v>
      </c>
      <c r="I66" s="27"/>
    </row>
    <row r="67" spans="1:9" s="1" customFormat="1" ht="14.1" customHeight="1" x14ac:dyDescent="0.2">
      <c r="A67" s="14" t="s">
        <v>266</v>
      </c>
      <c r="B67" s="20" t="s">
        <v>267</v>
      </c>
      <c r="C67" s="26">
        <v>113</v>
      </c>
      <c r="D67" s="26">
        <v>92</v>
      </c>
      <c r="E67" s="26">
        <v>16</v>
      </c>
      <c r="F67" s="26">
        <v>2</v>
      </c>
      <c r="G67" s="26">
        <v>1</v>
      </c>
      <c r="H67" s="26">
        <v>2</v>
      </c>
      <c r="I67" s="26"/>
    </row>
    <row r="68" spans="1:9" s="1" customFormat="1" ht="18.2" customHeight="1" x14ac:dyDescent="0.2">
      <c r="A68" s="14" t="s">
        <v>214</v>
      </c>
      <c r="B68" s="19" t="s">
        <v>215</v>
      </c>
      <c r="C68" s="25">
        <v>77</v>
      </c>
      <c r="D68" s="25">
        <v>57</v>
      </c>
      <c r="E68" s="25">
        <v>15</v>
      </c>
      <c r="F68" s="26">
        <v>1</v>
      </c>
      <c r="G68" s="26">
        <v>2</v>
      </c>
      <c r="H68" s="26">
        <v>2</v>
      </c>
      <c r="I68" s="26"/>
    </row>
    <row r="69" spans="1:9" s="1" customFormat="1" ht="22.7" customHeight="1" x14ac:dyDescent="0.2">
      <c r="A69" s="16" t="s">
        <v>66</v>
      </c>
      <c r="B69" s="22" t="s">
        <v>67</v>
      </c>
      <c r="C69" s="27">
        <v>39</v>
      </c>
      <c r="D69" s="27">
        <v>27</v>
      </c>
      <c r="E69" s="27">
        <v>7</v>
      </c>
      <c r="F69" s="27">
        <v>2</v>
      </c>
      <c r="G69" s="27"/>
      <c r="H69" s="27">
        <v>3</v>
      </c>
      <c r="I69" s="27"/>
    </row>
    <row r="70" spans="1:9" s="1" customFormat="1" ht="14.1" customHeight="1" x14ac:dyDescent="0.2">
      <c r="A70" s="8" t="s">
        <v>242</v>
      </c>
      <c r="B70" s="9" t="s">
        <v>243</v>
      </c>
      <c r="C70" s="10">
        <v>20</v>
      </c>
      <c r="D70" s="10">
        <v>17</v>
      </c>
      <c r="E70" s="10">
        <v>2</v>
      </c>
      <c r="F70" s="10">
        <v>1</v>
      </c>
      <c r="G70" s="10"/>
      <c r="H70" s="10"/>
      <c r="I70" s="10"/>
    </row>
    <row r="71" spans="1:9" s="1" customFormat="1" ht="14.1" customHeight="1" x14ac:dyDescent="0.2">
      <c r="A71" s="8" t="s">
        <v>120</v>
      </c>
      <c r="B71" s="9" t="s">
        <v>121</v>
      </c>
      <c r="C71" s="10">
        <v>51</v>
      </c>
      <c r="D71" s="10">
        <v>27</v>
      </c>
      <c r="E71" s="10">
        <v>19</v>
      </c>
      <c r="F71" s="10">
        <v>4</v>
      </c>
      <c r="G71" s="10">
        <v>1</v>
      </c>
      <c r="H71" s="10"/>
      <c r="I71" s="10"/>
    </row>
    <row r="72" spans="1:9" s="1" customFormat="1" ht="14.1" customHeight="1" x14ac:dyDescent="0.2">
      <c r="A72" s="8" t="s">
        <v>122</v>
      </c>
      <c r="B72" s="9" t="s">
        <v>123</v>
      </c>
      <c r="C72" s="10">
        <v>17762</v>
      </c>
      <c r="D72" s="10">
        <v>13808</v>
      </c>
      <c r="E72" s="10">
        <v>2731</v>
      </c>
      <c r="F72" s="10">
        <v>407</v>
      </c>
      <c r="G72" s="10">
        <v>196</v>
      </c>
      <c r="H72" s="10">
        <v>620</v>
      </c>
      <c r="I72" s="10"/>
    </row>
    <row r="73" spans="1:9" s="1" customFormat="1" ht="14.1" customHeight="1" x14ac:dyDescent="0.2">
      <c r="A73" s="8" t="s">
        <v>170</v>
      </c>
      <c r="B73" s="9" t="s">
        <v>171</v>
      </c>
      <c r="C73" s="10">
        <v>64</v>
      </c>
      <c r="D73" s="10">
        <v>38</v>
      </c>
      <c r="E73" s="10">
        <v>19</v>
      </c>
      <c r="F73" s="10">
        <v>2</v>
      </c>
      <c r="G73" s="10">
        <v>2</v>
      </c>
      <c r="H73" s="10">
        <v>3</v>
      </c>
      <c r="I73" s="10"/>
    </row>
    <row r="74" spans="1:9" s="1" customFormat="1" ht="14.1" customHeight="1" x14ac:dyDescent="0.2">
      <c r="A74" s="8" t="s">
        <v>86</v>
      </c>
      <c r="B74" s="9" t="s">
        <v>87</v>
      </c>
      <c r="C74" s="10">
        <v>41</v>
      </c>
      <c r="D74" s="10">
        <v>31</v>
      </c>
      <c r="E74" s="10">
        <v>6</v>
      </c>
      <c r="F74" s="10">
        <v>1</v>
      </c>
      <c r="G74" s="10"/>
      <c r="H74" s="10">
        <v>3</v>
      </c>
      <c r="I74" s="10"/>
    </row>
    <row r="75" spans="1:9" s="1" customFormat="1" ht="14.1" customHeight="1" x14ac:dyDescent="0.2">
      <c r="A75" s="8" t="s">
        <v>124</v>
      </c>
      <c r="B75" s="9" t="s">
        <v>125</v>
      </c>
      <c r="C75" s="10">
        <v>39</v>
      </c>
      <c r="D75" s="10">
        <v>23</v>
      </c>
      <c r="E75" s="10">
        <v>16</v>
      </c>
      <c r="F75" s="10"/>
      <c r="G75" s="10"/>
      <c r="H75" s="10"/>
      <c r="I75" s="10"/>
    </row>
    <row r="76" spans="1:9" s="1" customFormat="1" ht="14.1" customHeight="1" x14ac:dyDescent="0.2">
      <c r="A76" s="4" t="s">
        <v>158</v>
      </c>
      <c r="B76" s="5" t="s">
        <v>159</v>
      </c>
      <c r="C76" s="6">
        <v>11</v>
      </c>
      <c r="D76" s="6">
        <v>8</v>
      </c>
      <c r="E76" s="6">
        <v>2</v>
      </c>
      <c r="F76" s="6">
        <v>1</v>
      </c>
      <c r="G76" s="6"/>
      <c r="H76" s="6"/>
      <c r="I76" s="6"/>
    </row>
    <row r="77" spans="1:9" s="1" customFormat="1" ht="14.1" customHeight="1" x14ac:dyDescent="0.2">
      <c r="A77" s="4" t="s">
        <v>268</v>
      </c>
      <c r="B77" s="5" t="s">
        <v>269</v>
      </c>
      <c r="C77" s="6">
        <v>22</v>
      </c>
      <c r="D77" s="6">
        <v>17</v>
      </c>
      <c r="E77" s="6">
        <v>5</v>
      </c>
      <c r="F77" s="6"/>
      <c r="G77" s="6"/>
      <c r="H77" s="6"/>
      <c r="I77" s="6"/>
    </row>
    <row r="78" spans="1:9" s="1" customFormat="1" ht="14.1" customHeight="1" x14ac:dyDescent="0.2">
      <c r="A78" s="14" t="s">
        <v>192</v>
      </c>
      <c r="B78" s="19" t="s">
        <v>193</v>
      </c>
      <c r="C78" s="27">
        <v>29</v>
      </c>
      <c r="D78" s="27">
        <v>24</v>
      </c>
      <c r="E78" s="27">
        <v>5</v>
      </c>
      <c r="F78" s="27"/>
      <c r="G78" s="27"/>
      <c r="H78" s="27"/>
      <c r="I78" s="27"/>
    </row>
    <row r="79" spans="1:9" s="1" customFormat="1" ht="14.1" customHeight="1" x14ac:dyDescent="0.2">
      <c r="A79" s="14" t="s">
        <v>172</v>
      </c>
      <c r="B79" s="20" t="s">
        <v>173</v>
      </c>
      <c r="C79" s="26">
        <v>299</v>
      </c>
      <c r="D79" s="26">
        <v>194</v>
      </c>
      <c r="E79" s="26">
        <v>69</v>
      </c>
      <c r="F79" s="26">
        <v>18</v>
      </c>
      <c r="G79" s="26">
        <v>5</v>
      </c>
      <c r="H79" s="26">
        <v>13</v>
      </c>
      <c r="I79" s="26"/>
    </row>
    <row r="80" spans="1:9" s="1" customFormat="1" ht="18.2" customHeight="1" x14ac:dyDescent="0.2">
      <c r="A80" s="14" t="s">
        <v>160</v>
      </c>
      <c r="B80" s="19" t="s">
        <v>161</v>
      </c>
      <c r="C80" s="25">
        <v>59</v>
      </c>
      <c r="D80" s="25">
        <v>49</v>
      </c>
      <c r="E80" s="25">
        <v>8</v>
      </c>
      <c r="F80" s="26"/>
      <c r="G80" s="26">
        <v>1</v>
      </c>
      <c r="H80" s="26">
        <v>1</v>
      </c>
      <c r="I80" s="26"/>
    </row>
    <row r="81" spans="1:9" s="1" customFormat="1" ht="22.7" customHeight="1" x14ac:dyDescent="0.2">
      <c r="A81" s="16" t="s">
        <v>162</v>
      </c>
      <c r="B81" s="22" t="s">
        <v>163</v>
      </c>
      <c r="C81" s="27">
        <v>11</v>
      </c>
      <c r="D81" s="27">
        <v>8</v>
      </c>
      <c r="E81" s="27">
        <v>3</v>
      </c>
      <c r="F81" s="27"/>
      <c r="G81" s="27"/>
      <c r="H81" s="27"/>
      <c r="I81" s="27"/>
    </row>
    <row r="82" spans="1:9" s="1" customFormat="1" ht="14.1" customHeight="1" x14ac:dyDescent="0.2">
      <c r="A82" s="8" t="s">
        <v>126</v>
      </c>
      <c r="B82" s="9" t="s">
        <v>127</v>
      </c>
      <c r="C82" s="10">
        <v>341</v>
      </c>
      <c r="D82" s="10">
        <v>218</v>
      </c>
      <c r="E82" s="10">
        <v>89</v>
      </c>
      <c r="F82" s="10">
        <v>14</v>
      </c>
      <c r="G82" s="10">
        <v>6</v>
      </c>
      <c r="H82" s="10">
        <v>14</v>
      </c>
      <c r="I82" s="10"/>
    </row>
    <row r="83" spans="1:9" s="1" customFormat="1" ht="14.1" customHeight="1" x14ac:dyDescent="0.2">
      <c r="A83" s="8" t="s">
        <v>270</v>
      </c>
      <c r="B83" s="9" t="s">
        <v>271</v>
      </c>
      <c r="C83" s="10">
        <v>282</v>
      </c>
      <c r="D83" s="10">
        <v>222</v>
      </c>
      <c r="E83" s="10">
        <v>45</v>
      </c>
      <c r="F83" s="10">
        <v>4</v>
      </c>
      <c r="G83" s="10">
        <v>3</v>
      </c>
      <c r="H83" s="10">
        <v>8</v>
      </c>
      <c r="I83" s="10"/>
    </row>
    <row r="84" spans="1:9" s="1" customFormat="1" ht="14.1" customHeight="1" x14ac:dyDescent="0.2">
      <c r="A84" s="8" t="s">
        <v>128</v>
      </c>
      <c r="B84" s="9" t="s">
        <v>129</v>
      </c>
      <c r="C84" s="10">
        <v>367</v>
      </c>
      <c r="D84" s="10">
        <v>233</v>
      </c>
      <c r="E84" s="10">
        <v>90</v>
      </c>
      <c r="F84" s="10">
        <v>22</v>
      </c>
      <c r="G84" s="10">
        <v>12</v>
      </c>
      <c r="H84" s="10">
        <v>10</v>
      </c>
      <c r="I84" s="10"/>
    </row>
    <row r="85" spans="1:9" s="1" customFormat="1" ht="14.1" customHeight="1" x14ac:dyDescent="0.2">
      <c r="A85" s="8" t="s">
        <v>272</v>
      </c>
      <c r="B85" s="9" t="s">
        <v>273</v>
      </c>
      <c r="C85" s="10">
        <v>25</v>
      </c>
      <c r="D85" s="10">
        <v>19</v>
      </c>
      <c r="E85" s="10">
        <v>4</v>
      </c>
      <c r="F85" s="10"/>
      <c r="G85" s="10"/>
      <c r="H85" s="10">
        <v>2</v>
      </c>
      <c r="I85" s="10"/>
    </row>
    <row r="86" spans="1:9" s="1" customFormat="1" ht="14.1" customHeight="1" x14ac:dyDescent="0.2">
      <c r="A86" s="8" t="s">
        <v>216</v>
      </c>
      <c r="B86" s="9" t="s">
        <v>217</v>
      </c>
      <c r="C86" s="10">
        <v>22</v>
      </c>
      <c r="D86" s="10">
        <v>15</v>
      </c>
      <c r="E86" s="10">
        <v>5</v>
      </c>
      <c r="F86" s="10">
        <v>1</v>
      </c>
      <c r="G86" s="10"/>
      <c r="H86" s="10">
        <v>1</v>
      </c>
      <c r="I86" s="10"/>
    </row>
    <row r="87" spans="1:9" s="1" customFormat="1" ht="14.1" customHeight="1" x14ac:dyDescent="0.2">
      <c r="A87" s="8" t="s">
        <v>274</v>
      </c>
      <c r="B87" s="9" t="s">
        <v>275</v>
      </c>
      <c r="C87" s="10">
        <v>12</v>
      </c>
      <c r="D87" s="10">
        <v>11</v>
      </c>
      <c r="E87" s="10">
        <v>1</v>
      </c>
      <c r="F87" s="10"/>
      <c r="G87" s="10"/>
      <c r="H87" s="10"/>
      <c r="I87" s="10"/>
    </row>
    <row r="88" spans="1:9" s="1" customFormat="1" ht="14.1" customHeight="1" x14ac:dyDescent="0.2">
      <c r="A88" s="8" t="s">
        <v>276</v>
      </c>
      <c r="B88" s="9" t="s">
        <v>277</v>
      </c>
      <c r="C88" s="10">
        <v>57</v>
      </c>
      <c r="D88" s="10">
        <v>37</v>
      </c>
      <c r="E88" s="10">
        <v>16</v>
      </c>
      <c r="F88" s="10"/>
      <c r="G88" s="10">
        <v>1</v>
      </c>
      <c r="H88" s="10">
        <v>3</v>
      </c>
      <c r="I88" s="10"/>
    </row>
    <row r="89" spans="1:9" s="1" customFormat="1" ht="14.1" customHeight="1" x14ac:dyDescent="0.2">
      <c r="A89" s="8" t="s">
        <v>218</v>
      </c>
      <c r="B89" s="9" t="s">
        <v>219</v>
      </c>
      <c r="C89" s="10">
        <v>12</v>
      </c>
      <c r="D89" s="10">
        <v>7</v>
      </c>
      <c r="E89" s="10">
        <v>4</v>
      </c>
      <c r="F89" s="10">
        <v>1</v>
      </c>
      <c r="G89" s="10"/>
      <c r="H89" s="10"/>
      <c r="I89" s="10"/>
    </row>
    <row r="90" spans="1:9" s="1" customFormat="1" ht="14.1" customHeight="1" x14ac:dyDescent="0.2">
      <c r="A90" s="8" t="s">
        <v>68</v>
      </c>
      <c r="B90" s="9" t="s">
        <v>69</v>
      </c>
      <c r="C90" s="10">
        <v>85</v>
      </c>
      <c r="D90" s="10">
        <v>56</v>
      </c>
      <c r="E90" s="10">
        <v>23</v>
      </c>
      <c r="F90" s="10">
        <v>4</v>
      </c>
      <c r="G90" s="10"/>
      <c r="H90" s="10">
        <v>2</v>
      </c>
      <c r="I90" s="10"/>
    </row>
    <row r="91" spans="1:9" s="1" customFormat="1" ht="14.1" customHeight="1" x14ac:dyDescent="0.2">
      <c r="A91" s="8" t="s">
        <v>130</v>
      </c>
      <c r="B91" s="9" t="s">
        <v>131</v>
      </c>
      <c r="C91" s="10">
        <v>135</v>
      </c>
      <c r="D91" s="10">
        <v>84</v>
      </c>
      <c r="E91" s="10">
        <v>37</v>
      </c>
      <c r="F91" s="10">
        <v>8</v>
      </c>
      <c r="G91" s="10">
        <v>2</v>
      </c>
      <c r="H91" s="10">
        <v>4</v>
      </c>
      <c r="I91" s="10"/>
    </row>
    <row r="92" spans="1:9" s="1" customFormat="1" ht="14.1" customHeight="1" x14ac:dyDescent="0.2">
      <c r="A92" s="8" t="s">
        <v>44</v>
      </c>
      <c r="B92" s="9" t="s">
        <v>45</v>
      </c>
      <c r="C92" s="10">
        <v>20</v>
      </c>
      <c r="D92" s="10">
        <v>15</v>
      </c>
      <c r="E92" s="10">
        <v>2</v>
      </c>
      <c r="F92" s="10">
        <v>2</v>
      </c>
      <c r="G92" s="10"/>
      <c r="H92" s="10">
        <v>1</v>
      </c>
      <c r="I92" s="10"/>
    </row>
    <row r="93" spans="1:9" s="1" customFormat="1" ht="14.1" customHeight="1" x14ac:dyDescent="0.2">
      <c r="A93" s="8" t="s">
        <v>132</v>
      </c>
      <c r="B93" s="9" t="s">
        <v>133</v>
      </c>
      <c r="C93" s="10">
        <v>27</v>
      </c>
      <c r="D93" s="10">
        <v>20</v>
      </c>
      <c r="E93" s="10">
        <v>5</v>
      </c>
      <c r="F93" s="10">
        <v>1</v>
      </c>
      <c r="G93" s="10"/>
      <c r="H93" s="10">
        <v>1</v>
      </c>
      <c r="I93" s="10"/>
    </row>
    <row r="94" spans="1:9" s="1" customFormat="1" ht="14.1" customHeight="1" x14ac:dyDescent="0.2">
      <c r="A94" s="8" t="s">
        <v>88</v>
      </c>
      <c r="B94" s="9" t="s">
        <v>89</v>
      </c>
      <c r="C94" s="10">
        <v>29</v>
      </c>
      <c r="D94" s="10">
        <v>22</v>
      </c>
      <c r="E94" s="10">
        <v>5</v>
      </c>
      <c r="F94" s="10"/>
      <c r="G94" s="10"/>
      <c r="H94" s="10">
        <v>2</v>
      </c>
      <c r="I94" s="10"/>
    </row>
    <row r="95" spans="1:9" s="1" customFormat="1" ht="14.1" customHeight="1" x14ac:dyDescent="0.2">
      <c r="A95" s="8" t="s">
        <v>220</v>
      </c>
      <c r="B95" s="9" t="s">
        <v>221</v>
      </c>
      <c r="C95" s="10">
        <v>78</v>
      </c>
      <c r="D95" s="10">
        <v>62</v>
      </c>
      <c r="E95" s="10">
        <v>10</v>
      </c>
      <c r="F95" s="10"/>
      <c r="G95" s="10"/>
      <c r="H95" s="10">
        <v>6</v>
      </c>
      <c r="I95" s="10"/>
    </row>
    <row r="96" spans="1:9" s="1" customFormat="1" ht="14.1" customHeight="1" x14ac:dyDescent="0.2">
      <c r="A96" s="8" t="s">
        <v>174</v>
      </c>
      <c r="B96" s="9" t="s">
        <v>175</v>
      </c>
      <c r="C96" s="10">
        <v>84</v>
      </c>
      <c r="D96" s="10">
        <v>46</v>
      </c>
      <c r="E96" s="10">
        <v>29</v>
      </c>
      <c r="F96" s="10">
        <v>3</v>
      </c>
      <c r="G96" s="10">
        <v>1</v>
      </c>
      <c r="H96" s="10">
        <v>5</v>
      </c>
      <c r="I96" s="10"/>
    </row>
    <row r="97" spans="1:9" s="1" customFormat="1" ht="14.1" customHeight="1" x14ac:dyDescent="0.2">
      <c r="A97" s="8" t="s">
        <v>134</v>
      </c>
      <c r="B97" s="9" t="s">
        <v>135</v>
      </c>
      <c r="C97" s="10">
        <v>104</v>
      </c>
      <c r="D97" s="10">
        <v>64</v>
      </c>
      <c r="E97" s="10">
        <v>27</v>
      </c>
      <c r="F97" s="10">
        <v>6</v>
      </c>
      <c r="G97" s="10">
        <v>3</v>
      </c>
      <c r="H97" s="10">
        <v>4</v>
      </c>
      <c r="I97" s="10"/>
    </row>
    <row r="98" spans="1:9" s="1" customFormat="1" ht="14.1" customHeight="1" x14ac:dyDescent="0.2">
      <c r="A98" s="8" t="s">
        <v>46</v>
      </c>
      <c r="B98" s="9" t="s">
        <v>47</v>
      </c>
      <c r="C98" s="10">
        <v>20</v>
      </c>
      <c r="D98" s="10">
        <v>14</v>
      </c>
      <c r="E98" s="10">
        <v>1</v>
      </c>
      <c r="F98" s="10">
        <v>2</v>
      </c>
      <c r="G98" s="10">
        <v>1</v>
      </c>
      <c r="H98" s="10">
        <v>2</v>
      </c>
      <c r="I98" s="10"/>
    </row>
    <row r="99" spans="1:9" s="1" customFormat="1" ht="14.1" customHeight="1" x14ac:dyDescent="0.2">
      <c r="A99" s="8" t="s">
        <v>202</v>
      </c>
      <c r="B99" s="9" t="s">
        <v>203</v>
      </c>
      <c r="C99" s="10">
        <v>14</v>
      </c>
      <c r="D99" s="10">
        <v>13</v>
      </c>
      <c r="E99" s="10"/>
      <c r="F99" s="10"/>
      <c r="G99" s="10"/>
      <c r="H99" s="10">
        <v>1</v>
      </c>
      <c r="I99" s="10"/>
    </row>
    <row r="100" spans="1:9" s="1" customFormat="1" ht="14.1" customHeight="1" x14ac:dyDescent="0.2">
      <c r="A100" s="8" t="s">
        <v>16</v>
      </c>
      <c r="B100" s="9" t="s">
        <v>17</v>
      </c>
      <c r="C100" s="10">
        <v>35</v>
      </c>
      <c r="D100" s="10">
        <v>20</v>
      </c>
      <c r="E100" s="10">
        <v>9</v>
      </c>
      <c r="F100" s="10">
        <v>3</v>
      </c>
      <c r="G100" s="10">
        <v>1</v>
      </c>
      <c r="H100" s="10">
        <v>2</v>
      </c>
      <c r="I100" s="10"/>
    </row>
    <row r="101" spans="1:9" s="1" customFormat="1" ht="14.1" customHeight="1" x14ac:dyDescent="0.2">
      <c r="A101" s="8" t="s">
        <v>136</v>
      </c>
      <c r="B101" s="9" t="s">
        <v>137</v>
      </c>
      <c r="C101" s="10">
        <v>36</v>
      </c>
      <c r="D101" s="10">
        <v>22</v>
      </c>
      <c r="E101" s="10">
        <v>13</v>
      </c>
      <c r="F101" s="10"/>
      <c r="G101" s="10"/>
      <c r="H101" s="10">
        <v>1</v>
      </c>
      <c r="I101" s="10"/>
    </row>
    <row r="102" spans="1:9" s="1" customFormat="1" ht="14.1" customHeight="1" x14ac:dyDescent="0.2">
      <c r="A102" s="8" t="s">
        <v>18</v>
      </c>
      <c r="B102" s="9" t="s">
        <v>19</v>
      </c>
      <c r="C102" s="10">
        <v>243</v>
      </c>
      <c r="D102" s="10">
        <v>156</v>
      </c>
      <c r="E102" s="10">
        <v>71</v>
      </c>
      <c r="F102" s="10">
        <v>6</v>
      </c>
      <c r="G102" s="10">
        <v>2</v>
      </c>
      <c r="H102" s="10">
        <v>8</v>
      </c>
      <c r="I102" s="10"/>
    </row>
    <row r="103" spans="1:9" s="1" customFormat="1" ht="14.1" customHeight="1" x14ac:dyDescent="0.2">
      <c r="A103" s="8" t="s">
        <v>138</v>
      </c>
      <c r="B103" s="9" t="s">
        <v>139</v>
      </c>
      <c r="C103" s="10">
        <v>24</v>
      </c>
      <c r="D103" s="10">
        <v>13</v>
      </c>
      <c r="E103" s="10">
        <v>7</v>
      </c>
      <c r="F103" s="10">
        <v>2</v>
      </c>
      <c r="G103" s="10"/>
      <c r="H103" s="10">
        <v>2</v>
      </c>
      <c r="I103" s="10"/>
    </row>
    <row r="104" spans="1:9" s="1" customFormat="1" ht="14.1" customHeight="1" x14ac:dyDescent="0.2">
      <c r="A104" s="8" t="s">
        <v>140</v>
      </c>
      <c r="B104" s="9" t="s">
        <v>141</v>
      </c>
      <c r="C104" s="10">
        <v>128</v>
      </c>
      <c r="D104" s="10">
        <v>91</v>
      </c>
      <c r="E104" s="10">
        <v>30</v>
      </c>
      <c r="F104" s="10">
        <v>5</v>
      </c>
      <c r="G104" s="10">
        <v>1</v>
      </c>
      <c r="H104" s="10">
        <v>1</v>
      </c>
      <c r="I104" s="10"/>
    </row>
    <row r="105" spans="1:9" s="1" customFormat="1" ht="14.1" customHeight="1" x14ac:dyDescent="0.2">
      <c r="A105" s="8" t="s">
        <v>38</v>
      </c>
      <c r="B105" s="9" t="s">
        <v>39</v>
      </c>
      <c r="C105" s="10">
        <v>13</v>
      </c>
      <c r="D105" s="10">
        <v>11</v>
      </c>
      <c r="E105" s="10">
        <v>2</v>
      </c>
      <c r="F105" s="10"/>
      <c r="G105" s="10"/>
      <c r="H105" s="10"/>
      <c r="I105" s="10"/>
    </row>
    <row r="106" spans="1:9" s="1" customFormat="1" ht="14.1" customHeight="1" x14ac:dyDescent="0.2">
      <c r="A106" s="8" t="s">
        <v>222</v>
      </c>
      <c r="B106" s="9" t="s">
        <v>223</v>
      </c>
      <c r="C106" s="10">
        <v>11</v>
      </c>
      <c r="D106" s="10">
        <v>6</v>
      </c>
      <c r="E106" s="10">
        <v>5</v>
      </c>
      <c r="F106" s="10"/>
      <c r="G106" s="10"/>
      <c r="H106" s="10"/>
      <c r="I106" s="10"/>
    </row>
    <row r="107" spans="1:9" s="1" customFormat="1" ht="14.1" customHeight="1" x14ac:dyDescent="0.2">
      <c r="A107" s="8" t="s">
        <v>142</v>
      </c>
      <c r="B107" s="9" t="s">
        <v>143</v>
      </c>
      <c r="C107" s="10">
        <v>888</v>
      </c>
      <c r="D107" s="10">
        <v>610</v>
      </c>
      <c r="E107" s="10">
        <v>218</v>
      </c>
      <c r="F107" s="10">
        <v>30</v>
      </c>
      <c r="G107" s="10">
        <v>13</v>
      </c>
      <c r="H107" s="10">
        <v>17</v>
      </c>
      <c r="I107" s="10"/>
    </row>
    <row r="108" spans="1:9" s="1" customFormat="1" ht="14.1" customHeight="1" x14ac:dyDescent="0.2">
      <c r="A108" s="8" t="s">
        <v>204</v>
      </c>
      <c r="B108" s="9" t="s">
        <v>205</v>
      </c>
      <c r="C108" s="10">
        <v>50</v>
      </c>
      <c r="D108" s="10">
        <v>34</v>
      </c>
      <c r="E108" s="10">
        <v>11</v>
      </c>
      <c r="F108" s="10">
        <v>2</v>
      </c>
      <c r="G108" s="10">
        <v>2</v>
      </c>
      <c r="H108" s="10">
        <v>1</v>
      </c>
      <c r="I108" s="10"/>
    </row>
    <row r="109" spans="1:9" s="1" customFormat="1" ht="14.1" customHeight="1" x14ac:dyDescent="0.2">
      <c r="A109" s="8" t="s">
        <v>20</v>
      </c>
      <c r="B109" s="9" t="s">
        <v>21</v>
      </c>
      <c r="C109" s="10">
        <v>49</v>
      </c>
      <c r="D109" s="10">
        <v>29</v>
      </c>
      <c r="E109" s="10">
        <v>12</v>
      </c>
      <c r="F109" s="10">
        <v>4</v>
      </c>
      <c r="G109" s="10">
        <v>1</v>
      </c>
      <c r="H109" s="10">
        <v>3</v>
      </c>
      <c r="I109" s="10"/>
    </row>
    <row r="110" spans="1:9" s="1" customFormat="1" ht="14.1" customHeight="1" x14ac:dyDescent="0.2">
      <c r="A110" s="8" t="s">
        <v>22</v>
      </c>
      <c r="B110" s="9" t="s">
        <v>23</v>
      </c>
      <c r="C110" s="10">
        <v>106</v>
      </c>
      <c r="D110" s="10">
        <v>71</v>
      </c>
      <c r="E110" s="10">
        <v>29</v>
      </c>
      <c r="F110" s="10">
        <v>4</v>
      </c>
      <c r="G110" s="10"/>
      <c r="H110" s="10">
        <v>2</v>
      </c>
      <c r="I110" s="10"/>
    </row>
    <row r="111" spans="1:9" s="1" customFormat="1" ht="14.1" customHeight="1" x14ac:dyDescent="0.2">
      <c r="A111" s="4" t="s">
        <v>224</v>
      </c>
      <c r="B111" s="5" t="s">
        <v>225</v>
      </c>
      <c r="C111" s="6">
        <v>19</v>
      </c>
      <c r="D111" s="6">
        <v>12</v>
      </c>
      <c r="E111" s="6">
        <v>5</v>
      </c>
      <c r="F111" s="6">
        <v>1</v>
      </c>
      <c r="G111" s="6"/>
      <c r="H111" s="6">
        <v>1</v>
      </c>
      <c r="I111" s="6"/>
    </row>
    <row r="112" spans="1:9" s="1" customFormat="1" ht="14.1" customHeight="1" x14ac:dyDescent="0.2">
      <c r="A112" s="4" t="s">
        <v>48</v>
      </c>
      <c r="B112" s="5" t="s">
        <v>49</v>
      </c>
      <c r="C112" s="6">
        <v>35</v>
      </c>
      <c r="D112" s="6">
        <v>28</v>
      </c>
      <c r="E112" s="6">
        <v>7</v>
      </c>
      <c r="F112" s="6"/>
      <c r="G112" s="6"/>
      <c r="H112" s="6"/>
      <c r="I112" s="6"/>
    </row>
    <row r="113" spans="1:9" s="1" customFormat="1" ht="14.1" customHeight="1" x14ac:dyDescent="0.2">
      <c r="A113" s="14" t="s">
        <v>278</v>
      </c>
      <c r="B113" s="19" t="s">
        <v>279</v>
      </c>
      <c r="C113" s="27">
        <v>59</v>
      </c>
      <c r="D113" s="27">
        <v>44</v>
      </c>
      <c r="E113" s="27">
        <v>11</v>
      </c>
      <c r="F113" s="27">
        <v>1</v>
      </c>
      <c r="G113" s="27"/>
      <c r="H113" s="27">
        <v>3</v>
      </c>
      <c r="I113" s="27"/>
    </row>
    <row r="114" spans="1:9" s="1" customFormat="1" ht="14.1" customHeight="1" x14ac:dyDescent="0.2">
      <c r="A114" s="14" t="s">
        <v>76</v>
      </c>
      <c r="B114" s="20" t="s">
        <v>77</v>
      </c>
      <c r="C114" s="26">
        <v>14</v>
      </c>
      <c r="D114" s="26">
        <v>11</v>
      </c>
      <c r="E114" s="26">
        <v>1</v>
      </c>
      <c r="F114" s="26">
        <v>1</v>
      </c>
      <c r="G114" s="26"/>
      <c r="H114" s="26">
        <v>1</v>
      </c>
      <c r="I114" s="26"/>
    </row>
    <row r="115" spans="1:9" s="1" customFormat="1" ht="18.2" customHeight="1" x14ac:dyDescent="0.2">
      <c r="A115" s="14" t="s">
        <v>206</v>
      </c>
      <c r="B115" s="19" t="s">
        <v>207</v>
      </c>
      <c r="C115" s="25">
        <v>13</v>
      </c>
      <c r="D115" s="25">
        <v>8</v>
      </c>
      <c r="E115" s="25">
        <v>2</v>
      </c>
      <c r="F115" s="26">
        <v>1</v>
      </c>
      <c r="G115" s="26"/>
      <c r="H115" s="26">
        <v>2</v>
      </c>
      <c r="I115" s="26"/>
    </row>
    <row r="116" spans="1:9" s="1" customFormat="1" ht="22.7" customHeight="1" x14ac:dyDescent="0.2">
      <c r="A116" s="16" t="s">
        <v>144</v>
      </c>
      <c r="B116" s="22" t="s">
        <v>145</v>
      </c>
      <c r="C116" s="27">
        <v>33</v>
      </c>
      <c r="D116" s="27">
        <v>19</v>
      </c>
      <c r="E116" s="27">
        <v>10</v>
      </c>
      <c r="F116" s="27">
        <v>2</v>
      </c>
      <c r="G116" s="27"/>
      <c r="H116" s="27">
        <v>2</v>
      </c>
      <c r="I116" s="27"/>
    </row>
    <row r="117" spans="1:9" s="1" customFormat="1" ht="14.1" customHeight="1" x14ac:dyDescent="0.2">
      <c r="A117" s="8" t="s">
        <v>244</v>
      </c>
      <c r="B117" s="9" t="s">
        <v>245</v>
      </c>
      <c r="C117" s="10">
        <v>143</v>
      </c>
      <c r="D117" s="10">
        <v>105</v>
      </c>
      <c r="E117" s="10">
        <v>26</v>
      </c>
      <c r="F117" s="10">
        <v>4</v>
      </c>
      <c r="G117" s="10"/>
      <c r="H117" s="10">
        <v>8</v>
      </c>
      <c r="I117" s="10"/>
    </row>
    <row r="118" spans="1:9" s="1" customFormat="1" ht="14.1" customHeight="1" x14ac:dyDescent="0.2">
      <c r="A118" s="8" t="s">
        <v>246</v>
      </c>
      <c r="B118" s="9" t="s">
        <v>247</v>
      </c>
      <c r="C118" s="10">
        <v>311</v>
      </c>
      <c r="D118" s="10">
        <v>236</v>
      </c>
      <c r="E118" s="10">
        <v>44</v>
      </c>
      <c r="F118" s="10">
        <v>6</v>
      </c>
      <c r="G118" s="10">
        <v>4</v>
      </c>
      <c r="H118" s="10">
        <v>21</v>
      </c>
      <c r="I118" s="10"/>
    </row>
    <row r="119" spans="1:9" s="1" customFormat="1" ht="14.1" customHeight="1" x14ac:dyDescent="0.2">
      <c r="A119" s="8" t="s">
        <v>248</v>
      </c>
      <c r="B119" s="9" t="s">
        <v>249</v>
      </c>
      <c r="C119" s="10">
        <v>126</v>
      </c>
      <c r="D119" s="10">
        <v>93</v>
      </c>
      <c r="E119" s="10">
        <v>25</v>
      </c>
      <c r="F119" s="10">
        <v>3</v>
      </c>
      <c r="G119" s="10">
        <v>1</v>
      </c>
      <c r="H119" s="10">
        <v>4</v>
      </c>
      <c r="I119" s="10"/>
    </row>
    <row r="120" spans="1:9" s="1" customFormat="1" ht="14.1" customHeight="1" x14ac:dyDescent="0.2">
      <c r="A120" s="8" t="s">
        <v>70</v>
      </c>
      <c r="B120" s="9" t="s">
        <v>71</v>
      </c>
      <c r="C120" s="10">
        <v>2225</v>
      </c>
      <c r="D120" s="10">
        <v>1698</v>
      </c>
      <c r="E120" s="10">
        <v>352</v>
      </c>
      <c r="F120" s="10">
        <v>61</v>
      </c>
      <c r="G120" s="10">
        <v>33</v>
      </c>
      <c r="H120" s="10">
        <v>81</v>
      </c>
      <c r="I120" s="10"/>
    </row>
    <row r="121" spans="1:9" s="1" customFormat="1" ht="14.1" customHeight="1" x14ac:dyDescent="0.2">
      <c r="A121" s="8" t="s">
        <v>146</v>
      </c>
      <c r="B121" s="9" t="s">
        <v>147</v>
      </c>
      <c r="C121" s="10">
        <v>34</v>
      </c>
      <c r="D121" s="10">
        <v>23</v>
      </c>
      <c r="E121" s="10">
        <v>10</v>
      </c>
      <c r="F121" s="10">
        <v>1</v>
      </c>
      <c r="G121" s="10"/>
      <c r="H121" s="10"/>
      <c r="I121" s="10"/>
    </row>
    <row r="122" spans="1:9" s="1" customFormat="1" ht="14.1" customHeight="1" x14ac:dyDescent="0.2">
      <c r="A122" s="4" t="s">
        <v>24</v>
      </c>
      <c r="B122" s="5" t="s">
        <v>25</v>
      </c>
      <c r="C122" s="6">
        <v>60</v>
      </c>
      <c r="D122" s="6">
        <v>34</v>
      </c>
      <c r="E122" s="6">
        <v>21</v>
      </c>
      <c r="F122" s="6">
        <v>1</v>
      </c>
      <c r="G122" s="6">
        <v>3</v>
      </c>
      <c r="H122" s="6">
        <v>1</v>
      </c>
      <c r="I122" s="6"/>
    </row>
    <row r="123" spans="1:9" s="1" customFormat="1" ht="14.1" customHeight="1" x14ac:dyDescent="0.2">
      <c r="A123" s="4" t="s">
        <v>90</v>
      </c>
      <c r="B123" s="5" t="s">
        <v>91</v>
      </c>
      <c r="C123" s="6">
        <v>21</v>
      </c>
      <c r="D123" s="6">
        <v>13</v>
      </c>
      <c r="E123" s="6">
        <v>5</v>
      </c>
      <c r="F123" s="6"/>
      <c r="G123" s="6">
        <v>2</v>
      </c>
      <c r="H123" s="6">
        <v>1</v>
      </c>
      <c r="I123" s="6"/>
    </row>
    <row r="124" spans="1:9" s="1" customFormat="1" ht="14.1" customHeight="1" x14ac:dyDescent="0.2">
      <c r="A124" s="14" t="s">
        <v>280</v>
      </c>
      <c r="B124" s="19" t="s">
        <v>281</v>
      </c>
      <c r="C124" s="27">
        <v>19</v>
      </c>
      <c r="D124" s="27">
        <v>14</v>
      </c>
      <c r="E124" s="27">
        <v>4</v>
      </c>
      <c r="F124" s="27"/>
      <c r="G124" s="27"/>
      <c r="H124" s="27">
        <v>1</v>
      </c>
      <c r="I124" s="27"/>
    </row>
    <row r="125" spans="1:9" s="1" customFormat="1" ht="14.1" customHeight="1" x14ac:dyDescent="0.2">
      <c r="A125" s="14" t="s">
        <v>26</v>
      </c>
      <c r="B125" s="20" t="s">
        <v>27</v>
      </c>
      <c r="C125" s="26">
        <v>36</v>
      </c>
      <c r="D125" s="26">
        <v>27</v>
      </c>
      <c r="E125" s="26">
        <v>7</v>
      </c>
      <c r="F125" s="26"/>
      <c r="G125" s="26">
        <v>2</v>
      </c>
      <c r="H125" s="26"/>
      <c r="I125" s="26"/>
    </row>
    <row r="126" spans="1:9" s="1" customFormat="1" ht="18.2" customHeight="1" x14ac:dyDescent="0.2">
      <c r="A126" s="14" t="s">
        <v>176</v>
      </c>
      <c r="B126" s="19" t="s">
        <v>177</v>
      </c>
      <c r="C126" s="25">
        <v>48</v>
      </c>
      <c r="D126" s="25">
        <v>36</v>
      </c>
      <c r="E126" s="25">
        <v>9</v>
      </c>
      <c r="F126" s="26"/>
      <c r="G126" s="26"/>
      <c r="H126" s="26">
        <v>3</v>
      </c>
      <c r="I126" s="26"/>
    </row>
    <row r="127" spans="1:9" s="1" customFormat="1" ht="22.7" customHeight="1" x14ac:dyDescent="0.2">
      <c r="A127" s="16" t="s">
        <v>250</v>
      </c>
      <c r="B127" s="22" t="s">
        <v>251</v>
      </c>
      <c r="C127" s="27">
        <v>104</v>
      </c>
      <c r="D127" s="27">
        <v>78</v>
      </c>
      <c r="E127" s="27">
        <v>17</v>
      </c>
      <c r="F127" s="27">
        <v>3</v>
      </c>
      <c r="G127" s="27">
        <v>1</v>
      </c>
      <c r="H127" s="27">
        <v>5</v>
      </c>
      <c r="I127" s="27"/>
    </row>
    <row r="128" spans="1:9" s="1" customFormat="1" ht="14.1" customHeight="1" x14ac:dyDescent="0.2">
      <c r="A128" s="8" t="s">
        <v>252</v>
      </c>
      <c r="B128" s="9" t="s">
        <v>253</v>
      </c>
      <c r="C128" s="10">
        <v>14</v>
      </c>
      <c r="D128" s="10">
        <v>9</v>
      </c>
      <c r="E128" s="10">
        <v>5</v>
      </c>
      <c r="F128" s="10"/>
      <c r="G128" s="10"/>
      <c r="H128" s="10"/>
      <c r="I128" s="10"/>
    </row>
    <row r="129" spans="1:9" s="1" customFormat="1" ht="14.1" customHeight="1" x14ac:dyDescent="0.2">
      <c r="A129" s="8" t="s">
        <v>148</v>
      </c>
      <c r="B129" s="9" t="s">
        <v>149</v>
      </c>
      <c r="C129" s="10">
        <v>261</v>
      </c>
      <c r="D129" s="10">
        <v>156</v>
      </c>
      <c r="E129" s="10">
        <v>73</v>
      </c>
      <c r="F129" s="10">
        <v>15</v>
      </c>
      <c r="G129" s="10">
        <v>3</v>
      </c>
      <c r="H129" s="10">
        <v>14</v>
      </c>
      <c r="I129" s="10"/>
    </row>
    <row r="130" spans="1:9" s="1" customFormat="1" ht="14.1" customHeight="1" x14ac:dyDescent="0.2">
      <c r="A130" s="8" t="s">
        <v>194</v>
      </c>
      <c r="B130" s="9" t="s">
        <v>195</v>
      </c>
      <c r="C130" s="10">
        <v>32</v>
      </c>
      <c r="D130" s="10">
        <v>20</v>
      </c>
      <c r="E130" s="10">
        <v>10</v>
      </c>
      <c r="F130" s="10">
        <v>2</v>
      </c>
      <c r="G130" s="10"/>
      <c r="H130" s="10"/>
      <c r="I130" s="10"/>
    </row>
    <row r="131" spans="1:9" s="1" customFormat="1" ht="14.1" customHeight="1" x14ac:dyDescent="0.2">
      <c r="A131" s="8" t="s">
        <v>282</v>
      </c>
      <c r="B131" s="9" t="s">
        <v>283</v>
      </c>
      <c r="C131" s="10">
        <v>171</v>
      </c>
      <c r="D131" s="10">
        <v>131</v>
      </c>
      <c r="E131" s="10">
        <v>25</v>
      </c>
      <c r="F131" s="10">
        <v>6</v>
      </c>
      <c r="G131" s="10">
        <v>1</v>
      </c>
      <c r="H131" s="10">
        <v>8</v>
      </c>
      <c r="I131" s="10"/>
    </row>
    <row r="132" spans="1:9" s="1" customFormat="1" ht="14.1" customHeight="1" x14ac:dyDescent="0.2">
      <c r="A132" s="8" t="s">
        <v>72</v>
      </c>
      <c r="B132" s="9" t="s">
        <v>73</v>
      </c>
      <c r="C132" s="10">
        <v>49</v>
      </c>
      <c r="D132" s="10">
        <v>31</v>
      </c>
      <c r="E132" s="10">
        <v>14</v>
      </c>
      <c r="F132" s="10">
        <v>3</v>
      </c>
      <c r="G132" s="10">
        <v>1</v>
      </c>
      <c r="H132" s="10"/>
      <c r="I132" s="10"/>
    </row>
    <row r="133" spans="1:9" s="1" customFormat="1" ht="14.1" customHeight="1" x14ac:dyDescent="0.2">
      <c r="A133" s="8" t="s">
        <v>254</v>
      </c>
      <c r="B133" s="9" t="s">
        <v>255</v>
      </c>
      <c r="C133" s="10">
        <v>186</v>
      </c>
      <c r="D133" s="10">
        <v>144</v>
      </c>
      <c r="E133" s="10">
        <v>29</v>
      </c>
      <c r="F133" s="10">
        <v>4</v>
      </c>
      <c r="G133" s="10">
        <v>2</v>
      </c>
      <c r="H133" s="10">
        <v>7</v>
      </c>
      <c r="I133" s="10"/>
    </row>
    <row r="134" spans="1:9" s="1" customFormat="1" ht="14.1" customHeight="1" x14ac:dyDescent="0.2">
      <c r="A134" s="8" t="s">
        <v>150</v>
      </c>
      <c r="B134" s="9" t="s">
        <v>151</v>
      </c>
      <c r="C134" s="10">
        <v>366</v>
      </c>
      <c r="D134" s="10">
        <v>238</v>
      </c>
      <c r="E134" s="10">
        <v>94</v>
      </c>
      <c r="F134" s="10">
        <v>23</v>
      </c>
      <c r="G134" s="10">
        <v>4</v>
      </c>
      <c r="H134" s="10">
        <v>7</v>
      </c>
      <c r="I134" s="10"/>
    </row>
    <row r="135" spans="1:9" s="1" customFormat="1" ht="14.1" customHeight="1" x14ac:dyDescent="0.2">
      <c r="A135" s="4" t="s">
        <v>74</v>
      </c>
      <c r="B135" s="5" t="s">
        <v>75</v>
      </c>
      <c r="C135" s="6">
        <v>46</v>
      </c>
      <c r="D135" s="6">
        <v>35</v>
      </c>
      <c r="E135" s="6">
        <v>9</v>
      </c>
      <c r="F135" s="6">
        <v>2</v>
      </c>
      <c r="G135" s="6"/>
      <c r="H135" s="6"/>
      <c r="I135" s="6"/>
    </row>
    <row r="136" spans="1:9" s="1" customFormat="1" ht="14.1" customHeight="1" x14ac:dyDescent="0.2">
      <c r="A136" s="4" t="s">
        <v>28</v>
      </c>
      <c r="B136" s="5" t="s">
        <v>29</v>
      </c>
      <c r="C136" s="6">
        <v>19</v>
      </c>
      <c r="D136" s="6">
        <v>11</v>
      </c>
      <c r="E136" s="6">
        <v>7</v>
      </c>
      <c r="F136" s="6"/>
      <c r="G136" s="6"/>
      <c r="H136" s="6">
        <v>1</v>
      </c>
      <c r="I136" s="6"/>
    </row>
    <row r="137" spans="1:9" s="1" customFormat="1" ht="14.1" customHeight="1" x14ac:dyDescent="0.2">
      <c r="A137" s="14" t="s">
        <v>178</v>
      </c>
      <c r="B137" s="19" t="s">
        <v>179</v>
      </c>
      <c r="C137" s="27">
        <v>373</v>
      </c>
      <c r="D137" s="27">
        <v>241</v>
      </c>
      <c r="E137" s="27">
        <v>101</v>
      </c>
      <c r="F137" s="27">
        <v>9</v>
      </c>
      <c r="G137" s="27">
        <v>3</v>
      </c>
      <c r="H137" s="27">
        <v>19</v>
      </c>
      <c r="I137" s="27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"/>
  <sheetViews>
    <sheetView topLeftCell="A120"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25" width="20.85546875" customWidth="1"/>
  </cols>
  <sheetData>
    <row r="1" spans="1:25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368</v>
      </c>
      <c r="E1" s="2" t="s">
        <v>369</v>
      </c>
      <c r="F1" s="2" t="s">
        <v>370</v>
      </c>
      <c r="G1" s="2" t="s">
        <v>371</v>
      </c>
      <c r="H1" s="2" t="s">
        <v>372</v>
      </c>
      <c r="I1" s="2" t="s">
        <v>373</v>
      </c>
      <c r="J1" s="2" t="s">
        <v>374</v>
      </c>
      <c r="K1" s="2" t="s">
        <v>11</v>
      </c>
      <c r="L1" s="2" t="s">
        <v>375</v>
      </c>
      <c r="M1" s="2" t="s">
        <v>376</v>
      </c>
      <c r="N1" s="2" t="s">
        <v>377</v>
      </c>
      <c r="O1" s="2" t="s">
        <v>378</v>
      </c>
      <c r="P1" s="2" t="s">
        <v>379</v>
      </c>
      <c r="Q1" s="2" t="s">
        <v>303</v>
      </c>
      <c r="R1" s="2" t="s">
        <v>380</v>
      </c>
      <c r="S1" s="2" t="s">
        <v>381</v>
      </c>
      <c r="T1" s="2" t="s">
        <v>382</v>
      </c>
      <c r="U1" s="2" t="s">
        <v>383</v>
      </c>
      <c r="V1" s="2" t="s">
        <v>384</v>
      </c>
      <c r="W1" s="2" t="s">
        <v>299</v>
      </c>
      <c r="X1" s="2" t="s">
        <v>385</v>
      </c>
      <c r="Y1" s="2" t="s">
        <v>386</v>
      </c>
    </row>
    <row r="2" spans="1:25" s="1" customFormat="1" ht="14.1" customHeight="1" x14ac:dyDescent="0.2">
      <c r="A2" s="4" t="s">
        <v>78</v>
      </c>
      <c r="B2" s="5" t="s">
        <v>79</v>
      </c>
      <c r="C2" s="6">
        <v>20</v>
      </c>
      <c r="D2" s="6"/>
      <c r="E2" s="6"/>
      <c r="F2" s="6">
        <v>4</v>
      </c>
      <c r="G2" s="6">
        <v>5</v>
      </c>
      <c r="H2" s="6"/>
      <c r="I2" s="6"/>
      <c r="J2" s="6"/>
      <c r="K2" s="6"/>
      <c r="L2" s="6">
        <v>1</v>
      </c>
      <c r="M2" s="6">
        <v>9</v>
      </c>
      <c r="N2" s="6"/>
      <c r="O2" s="6"/>
      <c r="P2" s="6"/>
      <c r="Q2" s="6"/>
      <c r="R2" s="6">
        <v>1</v>
      </c>
      <c r="S2" s="6"/>
      <c r="T2" s="6"/>
      <c r="U2" s="6"/>
      <c r="V2" s="6"/>
      <c r="W2" s="6"/>
      <c r="X2" s="6"/>
      <c r="Y2" s="6"/>
    </row>
    <row r="3" spans="1:25" s="1" customFormat="1" ht="14.1" customHeight="1" x14ac:dyDescent="0.2">
      <c r="A3" s="4" t="s">
        <v>256</v>
      </c>
      <c r="B3" s="5" t="s">
        <v>257</v>
      </c>
      <c r="C3" s="6">
        <v>23</v>
      </c>
      <c r="D3" s="6"/>
      <c r="E3" s="6"/>
      <c r="F3" s="6">
        <v>5</v>
      </c>
      <c r="G3" s="6"/>
      <c r="H3" s="6"/>
      <c r="I3" s="6"/>
      <c r="J3" s="6"/>
      <c r="K3" s="6"/>
      <c r="L3" s="6">
        <v>1</v>
      </c>
      <c r="M3" s="6">
        <v>16</v>
      </c>
      <c r="N3" s="6"/>
      <c r="O3" s="6"/>
      <c r="P3" s="6">
        <v>1</v>
      </c>
      <c r="Q3" s="6"/>
      <c r="R3" s="6"/>
      <c r="S3" s="6"/>
      <c r="T3" s="6"/>
      <c r="U3" s="6"/>
      <c r="V3" s="6"/>
      <c r="W3" s="6"/>
      <c r="X3" s="6"/>
      <c r="Y3" s="6"/>
    </row>
    <row r="4" spans="1:25" s="1" customFormat="1" ht="14.1" customHeight="1" x14ac:dyDescent="0.2">
      <c r="A4" s="14" t="s">
        <v>258</v>
      </c>
      <c r="B4" s="19" t="s">
        <v>259</v>
      </c>
      <c r="C4" s="27">
        <v>935</v>
      </c>
      <c r="D4" s="27">
        <v>11</v>
      </c>
      <c r="E4" s="27"/>
      <c r="F4" s="27">
        <v>95</v>
      </c>
      <c r="G4" s="27">
        <v>65</v>
      </c>
      <c r="H4" s="27"/>
      <c r="I4" s="27">
        <v>3</v>
      </c>
      <c r="J4" s="27"/>
      <c r="K4" s="27"/>
      <c r="L4" s="27">
        <v>196</v>
      </c>
      <c r="M4" s="27">
        <v>485</v>
      </c>
      <c r="N4" s="27"/>
      <c r="O4" s="27">
        <v>6</v>
      </c>
      <c r="P4" s="27">
        <v>29</v>
      </c>
      <c r="Q4" s="27"/>
      <c r="R4" s="27">
        <v>19</v>
      </c>
      <c r="S4" s="27"/>
      <c r="T4" s="27"/>
      <c r="U4" s="27">
        <v>5</v>
      </c>
      <c r="V4" s="27">
        <v>12</v>
      </c>
      <c r="W4" s="27"/>
      <c r="X4" s="27">
        <v>4</v>
      </c>
      <c r="Y4" s="27">
        <v>5</v>
      </c>
    </row>
    <row r="5" spans="1:25" s="1" customFormat="1" ht="14.1" customHeight="1" x14ac:dyDescent="0.2">
      <c r="A5" s="14" t="s">
        <v>228</v>
      </c>
      <c r="B5" s="20" t="s">
        <v>229</v>
      </c>
      <c r="C5" s="26">
        <v>16</v>
      </c>
      <c r="D5" s="26"/>
      <c r="E5" s="26"/>
      <c r="F5" s="26">
        <v>3</v>
      </c>
      <c r="G5" s="26">
        <v>1</v>
      </c>
      <c r="H5" s="26"/>
      <c r="I5" s="26"/>
      <c r="J5" s="26"/>
      <c r="K5" s="26"/>
      <c r="L5" s="26">
        <v>3</v>
      </c>
      <c r="M5" s="26">
        <v>5</v>
      </c>
      <c r="N5" s="26"/>
      <c r="O5" s="26"/>
      <c r="P5" s="26">
        <v>1</v>
      </c>
      <c r="Q5" s="26"/>
      <c r="R5" s="26">
        <v>3</v>
      </c>
      <c r="S5" s="26"/>
      <c r="T5" s="26"/>
      <c r="U5" s="26"/>
      <c r="V5" s="26"/>
      <c r="W5" s="26"/>
      <c r="X5" s="26"/>
      <c r="Y5" s="26"/>
    </row>
    <row r="6" spans="1:25" s="1" customFormat="1" ht="18.2" customHeight="1" x14ac:dyDescent="0.2">
      <c r="A6" s="14" t="s">
        <v>208</v>
      </c>
      <c r="B6" s="19" t="s">
        <v>209</v>
      </c>
      <c r="C6" s="25">
        <v>50</v>
      </c>
      <c r="D6" s="25"/>
      <c r="E6" s="25"/>
      <c r="F6" s="26">
        <v>5</v>
      </c>
      <c r="G6" s="26">
        <v>6</v>
      </c>
      <c r="H6" s="26"/>
      <c r="I6" s="26"/>
      <c r="J6" s="26"/>
      <c r="K6" s="26"/>
      <c r="L6" s="26">
        <v>6</v>
      </c>
      <c r="M6" s="26">
        <v>26</v>
      </c>
      <c r="N6" s="26"/>
      <c r="O6" s="26"/>
      <c r="P6" s="26">
        <v>2</v>
      </c>
      <c r="Q6" s="26"/>
      <c r="R6" s="26">
        <v>3</v>
      </c>
      <c r="S6" s="26"/>
      <c r="T6" s="26"/>
      <c r="U6" s="26"/>
      <c r="V6" s="26">
        <v>1</v>
      </c>
      <c r="W6" s="26"/>
      <c r="X6" s="26">
        <v>1</v>
      </c>
      <c r="Y6" s="26"/>
    </row>
    <row r="7" spans="1:25" s="1" customFormat="1" ht="22.7" customHeight="1" x14ac:dyDescent="0.2">
      <c r="A7" s="16" t="s">
        <v>14</v>
      </c>
      <c r="B7" s="22" t="s">
        <v>15</v>
      </c>
      <c r="C7" s="27">
        <v>10</v>
      </c>
      <c r="D7" s="27"/>
      <c r="E7" s="27"/>
      <c r="F7" s="27">
        <v>3</v>
      </c>
      <c r="G7" s="27"/>
      <c r="H7" s="27"/>
      <c r="I7" s="27"/>
      <c r="J7" s="27"/>
      <c r="K7" s="27"/>
      <c r="L7" s="27"/>
      <c r="M7" s="27">
        <v>6</v>
      </c>
      <c r="N7" s="27"/>
      <c r="O7" s="27"/>
      <c r="P7" s="27"/>
      <c r="Q7" s="27"/>
      <c r="R7" s="27">
        <v>1</v>
      </c>
      <c r="S7" s="27"/>
      <c r="T7" s="27"/>
      <c r="U7" s="27"/>
      <c r="V7" s="27"/>
      <c r="W7" s="27"/>
      <c r="X7" s="27"/>
      <c r="Y7" s="27"/>
    </row>
    <row r="8" spans="1:25" s="1" customFormat="1" ht="14.1" customHeight="1" x14ac:dyDescent="0.2">
      <c r="A8" s="8" t="s">
        <v>80</v>
      </c>
      <c r="B8" s="9" t="s">
        <v>81</v>
      </c>
      <c r="C8" s="10">
        <v>19</v>
      </c>
      <c r="D8" s="10"/>
      <c r="E8" s="10"/>
      <c r="F8" s="10">
        <v>4</v>
      </c>
      <c r="G8" s="10">
        <v>1</v>
      </c>
      <c r="H8" s="10"/>
      <c r="I8" s="10"/>
      <c r="J8" s="10"/>
      <c r="K8" s="10"/>
      <c r="L8" s="10">
        <v>1</v>
      </c>
      <c r="M8" s="10">
        <v>10</v>
      </c>
      <c r="N8" s="10"/>
      <c r="O8" s="10"/>
      <c r="P8" s="10">
        <v>1</v>
      </c>
      <c r="Q8" s="10"/>
      <c r="R8" s="10">
        <v>2</v>
      </c>
      <c r="S8" s="10"/>
      <c r="T8" s="10"/>
      <c r="U8" s="10"/>
      <c r="V8" s="10"/>
      <c r="W8" s="10"/>
      <c r="X8" s="10"/>
      <c r="Y8" s="10"/>
    </row>
    <row r="9" spans="1:25" s="1" customFormat="1" ht="14.1" customHeight="1" x14ac:dyDescent="0.2">
      <c r="A9" s="8" t="s">
        <v>92</v>
      </c>
      <c r="B9" s="9" t="s">
        <v>93</v>
      </c>
      <c r="C9" s="10">
        <v>262</v>
      </c>
      <c r="D9" s="10"/>
      <c r="E9" s="10"/>
      <c r="F9" s="10">
        <v>46</v>
      </c>
      <c r="G9" s="10">
        <v>20</v>
      </c>
      <c r="H9" s="10"/>
      <c r="I9" s="10">
        <v>1</v>
      </c>
      <c r="J9" s="10">
        <v>1</v>
      </c>
      <c r="K9" s="10"/>
      <c r="L9" s="10">
        <v>64</v>
      </c>
      <c r="M9" s="10">
        <v>110</v>
      </c>
      <c r="N9" s="10"/>
      <c r="O9" s="10"/>
      <c r="P9" s="10">
        <v>6</v>
      </c>
      <c r="Q9" s="10"/>
      <c r="R9" s="10">
        <v>3</v>
      </c>
      <c r="S9" s="10">
        <v>2</v>
      </c>
      <c r="T9" s="10"/>
      <c r="U9" s="10">
        <v>3</v>
      </c>
      <c r="V9" s="10">
        <v>1</v>
      </c>
      <c r="W9" s="10"/>
      <c r="X9" s="10">
        <v>4</v>
      </c>
      <c r="Y9" s="10">
        <v>1</v>
      </c>
    </row>
    <row r="10" spans="1:25" s="1" customFormat="1" ht="14.1" customHeight="1" x14ac:dyDescent="0.2">
      <c r="A10" s="8" t="s">
        <v>50</v>
      </c>
      <c r="B10" s="9" t="s">
        <v>51</v>
      </c>
      <c r="C10" s="10">
        <v>369</v>
      </c>
      <c r="D10" s="10"/>
      <c r="E10" s="10">
        <v>1</v>
      </c>
      <c r="F10" s="10">
        <v>44</v>
      </c>
      <c r="G10" s="10">
        <v>19</v>
      </c>
      <c r="H10" s="10"/>
      <c r="I10" s="10">
        <v>1</v>
      </c>
      <c r="J10" s="10">
        <v>1</v>
      </c>
      <c r="K10" s="10"/>
      <c r="L10" s="10">
        <v>101</v>
      </c>
      <c r="M10" s="10">
        <v>152</v>
      </c>
      <c r="N10" s="10"/>
      <c r="O10" s="10">
        <v>3</v>
      </c>
      <c r="P10" s="10">
        <v>19</v>
      </c>
      <c r="Q10" s="10"/>
      <c r="R10" s="10">
        <v>19</v>
      </c>
      <c r="S10" s="10"/>
      <c r="T10" s="10"/>
      <c r="U10" s="10">
        <v>1</v>
      </c>
      <c r="V10" s="10">
        <v>5</v>
      </c>
      <c r="W10" s="10"/>
      <c r="X10" s="10">
        <v>2</v>
      </c>
      <c r="Y10" s="10">
        <v>1</v>
      </c>
    </row>
    <row r="11" spans="1:25" s="1" customFormat="1" ht="14.1" customHeight="1" x14ac:dyDescent="0.2">
      <c r="A11" s="8" t="s">
        <v>52</v>
      </c>
      <c r="B11" s="9" t="s">
        <v>53</v>
      </c>
      <c r="C11" s="10">
        <v>74</v>
      </c>
      <c r="D11" s="10">
        <v>2</v>
      </c>
      <c r="E11" s="10"/>
      <c r="F11" s="10">
        <v>13</v>
      </c>
      <c r="G11" s="10">
        <v>4</v>
      </c>
      <c r="H11" s="10"/>
      <c r="I11" s="10"/>
      <c r="J11" s="10"/>
      <c r="K11" s="10"/>
      <c r="L11" s="10">
        <v>14</v>
      </c>
      <c r="M11" s="10">
        <v>33</v>
      </c>
      <c r="N11" s="10"/>
      <c r="O11" s="10"/>
      <c r="P11" s="10">
        <v>4</v>
      </c>
      <c r="Q11" s="10"/>
      <c r="R11" s="10">
        <v>1</v>
      </c>
      <c r="S11" s="10"/>
      <c r="T11" s="10"/>
      <c r="U11" s="10"/>
      <c r="V11" s="10">
        <v>2</v>
      </c>
      <c r="W11" s="10"/>
      <c r="X11" s="10"/>
      <c r="Y11" s="10">
        <v>1</v>
      </c>
    </row>
    <row r="12" spans="1:25" s="1" customFormat="1" ht="14.1" customHeight="1" x14ac:dyDescent="0.2">
      <c r="A12" s="8" t="s">
        <v>230</v>
      </c>
      <c r="B12" s="9" t="s">
        <v>231</v>
      </c>
      <c r="C12" s="10">
        <v>21</v>
      </c>
      <c r="D12" s="10"/>
      <c r="E12" s="10"/>
      <c r="F12" s="10">
        <v>3</v>
      </c>
      <c r="G12" s="10">
        <v>1</v>
      </c>
      <c r="H12" s="10"/>
      <c r="I12" s="10"/>
      <c r="J12" s="10"/>
      <c r="K12" s="10"/>
      <c r="L12" s="10">
        <v>3</v>
      </c>
      <c r="M12" s="10">
        <v>11</v>
      </c>
      <c r="N12" s="10"/>
      <c r="O12" s="10"/>
      <c r="P12" s="10">
        <v>1</v>
      </c>
      <c r="Q12" s="10">
        <v>1</v>
      </c>
      <c r="R12" s="10">
        <v>1</v>
      </c>
      <c r="S12" s="10"/>
      <c r="T12" s="10"/>
      <c r="U12" s="10"/>
      <c r="V12" s="10"/>
      <c r="W12" s="10"/>
      <c r="X12" s="10"/>
      <c r="Y12" s="10"/>
    </row>
    <row r="13" spans="1:25" s="1" customFormat="1" ht="14.1" customHeight="1" x14ac:dyDescent="0.2">
      <c r="A13" s="8" t="s">
        <v>94</v>
      </c>
      <c r="B13" s="9" t="s">
        <v>95</v>
      </c>
      <c r="C13" s="10">
        <v>37</v>
      </c>
      <c r="D13" s="10"/>
      <c r="E13" s="10"/>
      <c r="F13" s="10">
        <v>7</v>
      </c>
      <c r="G13" s="10">
        <v>5</v>
      </c>
      <c r="H13" s="10"/>
      <c r="I13" s="10">
        <v>1</v>
      </c>
      <c r="J13" s="10"/>
      <c r="K13" s="10"/>
      <c r="L13" s="10">
        <v>2</v>
      </c>
      <c r="M13" s="10">
        <v>18</v>
      </c>
      <c r="N13" s="10"/>
      <c r="O13" s="10"/>
      <c r="P13" s="10"/>
      <c r="Q13" s="10"/>
      <c r="R13" s="10">
        <v>4</v>
      </c>
      <c r="S13" s="10"/>
      <c r="T13" s="10"/>
      <c r="U13" s="10"/>
      <c r="V13" s="10"/>
      <c r="W13" s="10"/>
      <c r="X13" s="10"/>
      <c r="Y13" s="10"/>
    </row>
    <row r="14" spans="1:25" s="1" customFormat="1" ht="14.1" customHeight="1" x14ac:dyDescent="0.2">
      <c r="A14" s="8" t="s">
        <v>30</v>
      </c>
      <c r="B14" s="9" t="s">
        <v>31</v>
      </c>
      <c r="C14" s="10">
        <v>81</v>
      </c>
      <c r="D14" s="10"/>
      <c r="E14" s="10"/>
      <c r="F14" s="10">
        <v>7</v>
      </c>
      <c r="G14" s="10">
        <v>5</v>
      </c>
      <c r="H14" s="10"/>
      <c r="I14" s="10"/>
      <c r="J14" s="10"/>
      <c r="K14" s="10"/>
      <c r="L14" s="10">
        <v>8</v>
      </c>
      <c r="M14" s="10">
        <v>54</v>
      </c>
      <c r="N14" s="10"/>
      <c r="O14" s="10"/>
      <c r="P14" s="10">
        <v>2</v>
      </c>
      <c r="Q14" s="10"/>
      <c r="R14" s="10">
        <v>2</v>
      </c>
      <c r="S14" s="10"/>
      <c r="T14" s="10"/>
      <c r="U14" s="10"/>
      <c r="V14" s="10">
        <v>2</v>
      </c>
      <c r="W14" s="10"/>
      <c r="X14" s="10"/>
      <c r="Y14" s="10">
        <v>1</v>
      </c>
    </row>
    <row r="15" spans="1:25" s="1" customFormat="1" ht="14.1" customHeight="1" x14ac:dyDescent="0.2">
      <c r="A15" s="4" t="s">
        <v>260</v>
      </c>
      <c r="B15" s="5" t="s">
        <v>261</v>
      </c>
      <c r="C15" s="6">
        <v>154</v>
      </c>
      <c r="D15" s="6">
        <v>3</v>
      </c>
      <c r="E15" s="6"/>
      <c r="F15" s="6">
        <v>34</v>
      </c>
      <c r="G15" s="6">
        <v>7</v>
      </c>
      <c r="H15" s="6"/>
      <c r="I15" s="6">
        <v>2</v>
      </c>
      <c r="J15" s="6"/>
      <c r="K15" s="6"/>
      <c r="L15" s="6">
        <v>26</v>
      </c>
      <c r="M15" s="6">
        <v>69</v>
      </c>
      <c r="N15" s="6"/>
      <c r="O15" s="6">
        <v>1</v>
      </c>
      <c r="P15" s="6">
        <v>7</v>
      </c>
      <c r="Q15" s="6"/>
      <c r="R15" s="6">
        <v>4</v>
      </c>
      <c r="S15" s="6"/>
      <c r="T15" s="6"/>
      <c r="U15" s="6"/>
      <c r="V15" s="6">
        <v>1</v>
      </c>
      <c r="W15" s="6"/>
      <c r="X15" s="6"/>
      <c r="Y15" s="6"/>
    </row>
    <row r="16" spans="1:25" s="1" customFormat="1" ht="14.1" customHeight="1" x14ac:dyDescent="0.2">
      <c r="A16" s="4" t="s">
        <v>232</v>
      </c>
      <c r="B16" s="5" t="s">
        <v>233</v>
      </c>
      <c r="C16" s="6">
        <v>3351</v>
      </c>
      <c r="D16" s="6">
        <v>3</v>
      </c>
      <c r="E16" s="6">
        <v>1</v>
      </c>
      <c r="F16" s="6">
        <v>312</v>
      </c>
      <c r="G16" s="6">
        <v>150</v>
      </c>
      <c r="H16" s="6"/>
      <c r="I16" s="6">
        <v>1</v>
      </c>
      <c r="J16" s="6">
        <v>6</v>
      </c>
      <c r="K16" s="6"/>
      <c r="L16" s="6">
        <v>1133</v>
      </c>
      <c r="M16" s="6">
        <v>1538</v>
      </c>
      <c r="N16" s="6"/>
      <c r="O16" s="6">
        <v>6</v>
      </c>
      <c r="P16" s="6">
        <v>44</v>
      </c>
      <c r="Q16" s="6"/>
      <c r="R16" s="6">
        <v>62</v>
      </c>
      <c r="S16" s="6">
        <v>2</v>
      </c>
      <c r="T16" s="6">
        <v>2</v>
      </c>
      <c r="U16" s="6">
        <v>9</v>
      </c>
      <c r="V16" s="6">
        <v>31</v>
      </c>
      <c r="W16" s="6"/>
      <c r="X16" s="6">
        <v>6</v>
      </c>
      <c r="Y16" s="6">
        <v>45</v>
      </c>
    </row>
    <row r="17" spans="1:25" s="1" customFormat="1" ht="14.1" customHeight="1" x14ac:dyDescent="0.2">
      <c r="A17" s="14" t="s">
        <v>234</v>
      </c>
      <c r="B17" s="19" t="s">
        <v>235</v>
      </c>
      <c r="C17" s="27">
        <v>103</v>
      </c>
      <c r="D17" s="27"/>
      <c r="E17" s="27"/>
      <c r="F17" s="27">
        <v>12</v>
      </c>
      <c r="G17" s="27">
        <v>7</v>
      </c>
      <c r="H17" s="27"/>
      <c r="I17" s="27"/>
      <c r="J17" s="27"/>
      <c r="K17" s="27"/>
      <c r="L17" s="27">
        <v>30</v>
      </c>
      <c r="M17" s="27">
        <v>49</v>
      </c>
      <c r="N17" s="27"/>
      <c r="O17" s="27">
        <v>1</v>
      </c>
      <c r="P17" s="27"/>
      <c r="Q17" s="27"/>
      <c r="R17" s="27">
        <v>1</v>
      </c>
      <c r="S17" s="27"/>
      <c r="T17" s="27">
        <v>1</v>
      </c>
      <c r="U17" s="27"/>
      <c r="V17" s="27">
        <v>1</v>
      </c>
      <c r="W17" s="27"/>
      <c r="X17" s="27"/>
      <c r="Y17" s="27">
        <v>1</v>
      </c>
    </row>
    <row r="18" spans="1:25" s="1" customFormat="1" ht="14.1" customHeight="1" x14ac:dyDescent="0.2">
      <c r="A18" s="14" t="s">
        <v>32</v>
      </c>
      <c r="B18" s="20" t="s">
        <v>33</v>
      </c>
      <c r="C18" s="26">
        <v>29</v>
      </c>
      <c r="D18" s="26"/>
      <c r="E18" s="26"/>
      <c r="F18" s="26">
        <v>1</v>
      </c>
      <c r="G18" s="26">
        <v>2</v>
      </c>
      <c r="H18" s="26"/>
      <c r="I18" s="26"/>
      <c r="J18" s="26"/>
      <c r="K18" s="26"/>
      <c r="L18" s="26">
        <v>4</v>
      </c>
      <c r="M18" s="26">
        <v>17</v>
      </c>
      <c r="N18" s="26"/>
      <c r="O18" s="26"/>
      <c r="P18" s="26">
        <v>1</v>
      </c>
      <c r="Q18" s="26"/>
      <c r="R18" s="26">
        <v>2</v>
      </c>
      <c r="S18" s="26"/>
      <c r="T18" s="26"/>
      <c r="U18" s="26">
        <v>1</v>
      </c>
      <c r="V18" s="26"/>
      <c r="W18" s="26"/>
      <c r="X18" s="26">
        <v>1</v>
      </c>
      <c r="Y18" s="26"/>
    </row>
    <row r="19" spans="1:25" s="1" customFormat="1" ht="18.2" customHeight="1" x14ac:dyDescent="0.2">
      <c r="A19" s="14" t="s">
        <v>164</v>
      </c>
      <c r="B19" s="19" t="s">
        <v>165</v>
      </c>
      <c r="C19" s="25">
        <v>44</v>
      </c>
      <c r="D19" s="25"/>
      <c r="E19" s="25"/>
      <c r="F19" s="26">
        <v>11</v>
      </c>
      <c r="G19" s="26">
        <v>4</v>
      </c>
      <c r="H19" s="26"/>
      <c r="I19" s="26"/>
      <c r="J19" s="26"/>
      <c r="K19" s="26"/>
      <c r="L19" s="26">
        <v>7</v>
      </c>
      <c r="M19" s="26">
        <v>18</v>
      </c>
      <c r="N19" s="26"/>
      <c r="O19" s="26"/>
      <c r="P19" s="26">
        <v>1</v>
      </c>
      <c r="Q19" s="26"/>
      <c r="R19" s="26">
        <v>2</v>
      </c>
      <c r="S19" s="26"/>
      <c r="T19" s="26"/>
      <c r="U19" s="26"/>
      <c r="V19" s="26">
        <v>1</v>
      </c>
      <c r="W19" s="26"/>
      <c r="X19" s="26"/>
      <c r="Y19" s="26"/>
    </row>
    <row r="20" spans="1:25" s="1" customFormat="1" ht="22.7" customHeight="1" x14ac:dyDescent="0.2">
      <c r="A20" s="16" t="s">
        <v>152</v>
      </c>
      <c r="B20" s="22" t="s">
        <v>153</v>
      </c>
      <c r="C20" s="27">
        <v>59</v>
      </c>
      <c r="D20" s="27"/>
      <c r="E20" s="27"/>
      <c r="F20" s="27">
        <v>6</v>
      </c>
      <c r="G20" s="27">
        <v>6</v>
      </c>
      <c r="H20" s="27"/>
      <c r="I20" s="27"/>
      <c r="J20" s="27"/>
      <c r="K20" s="27"/>
      <c r="L20" s="27">
        <v>10</v>
      </c>
      <c r="M20" s="27">
        <v>30</v>
      </c>
      <c r="N20" s="27"/>
      <c r="O20" s="27"/>
      <c r="P20" s="27">
        <v>3</v>
      </c>
      <c r="Q20" s="27"/>
      <c r="R20" s="27">
        <v>4</v>
      </c>
      <c r="S20" s="27"/>
      <c r="T20" s="27"/>
      <c r="U20" s="27"/>
      <c r="V20" s="27"/>
      <c r="W20" s="27"/>
      <c r="X20" s="27"/>
      <c r="Y20" s="27"/>
    </row>
    <row r="21" spans="1:25" s="1" customFormat="1" ht="14.1" customHeight="1" x14ac:dyDescent="0.2">
      <c r="A21" s="8" t="s">
        <v>40</v>
      </c>
      <c r="B21" s="9" t="s">
        <v>41</v>
      </c>
      <c r="C21" s="10">
        <v>32</v>
      </c>
      <c r="D21" s="10">
        <v>1</v>
      </c>
      <c r="E21" s="10"/>
      <c r="F21" s="10">
        <v>1</v>
      </c>
      <c r="G21" s="10">
        <v>5</v>
      </c>
      <c r="H21" s="10"/>
      <c r="I21" s="10"/>
      <c r="J21" s="10"/>
      <c r="K21" s="10"/>
      <c r="L21" s="10">
        <v>2</v>
      </c>
      <c r="M21" s="10">
        <v>22</v>
      </c>
      <c r="N21" s="10"/>
      <c r="O21" s="10"/>
      <c r="P21" s="10"/>
      <c r="Q21" s="10"/>
      <c r="R21" s="10"/>
      <c r="S21" s="10"/>
      <c r="T21" s="10"/>
      <c r="U21" s="10"/>
      <c r="V21" s="10">
        <v>1</v>
      </c>
      <c r="W21" s="10"/>
      <c r="X21" s="10"/>
      <c r="Y21" s="10"/>
    </row>
    <row r="22" spans="1:25" s="1" customFormat="1" ht="14.1" customHeight="1" x14ac:dyDescent="0.2">
      <c r="A22" s="8" t="s">
        <v>96</v>
      </c>
      <c r="B22" s="9" t="s">
        <v>97</v>
      </c>
      <c r="C22" s="10">
        <v>1332</v>
      </c>
      <c r="D22" s="10"/>
      <c r="E22" s="10">
        <v>1</v>
      </c>
      <c r="F22" s="10">
        <v>162</v>
      </c>
      <c r="G22" s="10">
        <v>82</v>
      </c>
      <c r="H22" s="10"/>
      <c r="I22" s="10"/>
      <c r="J22" s="10">
        <v>5</v>
      </c>
      <c r="K22" s="10"/>
      <c r="L22" s="10">
        <v>405</v>
      </c>
      <c r="M22" s="10">
        <v>541</v>
      </c>
      <c r="N22" s="10"/>
      <c r="O22" s="10">
        <v>2</v>
      </c>
      <c r="P22" s="10">
        <v>36</v>
      </c>
      <c r="Q22" s="10">
        <v>2</v>
      </c>
      <c r="R22" s="10">
        <v>32</v>
      </c>
      <c r="S22" s="10">
        <v>7</v>
      </c>
      <c r="T22" s="10">
        <v>3</v>
      </c>
      <c r="U22" s="10">
        <v>23</v>
      </c>
      <c r="V22" s="10">
        <v>8</v>
      </c>
      <c r="W22" s="10"/>
      <c r="X22" s="10">
        <v>8</v>
      </c>
      <c r="Y22" s="10">
        <v>15</v>
      </c>
    </row>
    <row r="23" spans="1:25" s="1" customFormat="1" ht="14.1" customHeight="1" x14ac:dyDescent="0.2">
      <c r="A23" s="8" t="s">
        <v>98</v>
      </c>
      <c r="B23" s="9" t="s">
        <v>99</v>
      </c>
      <c r="C23" s="10">
        <v>183</v>
      </c>
      <c r="D23" s="10">
        <v>1</v>
      </c>
      <c r="E23" s="10"/>
      <c r="F23" s="10">
        <v>28</v>
      </c>
      <c r="G23" s="10">
        <v>14</v>
      </c>
      <c r="H23" s="10"/>
      <c r="I23" s="10">
        <v>1</v>
      </c>
      <c r="J23" s="10">
        <v>1</v>
      </c>
      <c r="K23" s="10"/>
      <c r="L23" s="10">
        <v>47</v>
      </c>
      <c r="M23" s="10">
        <v>77</v>
      </c>
      <c r="N23" s="10"/>
      <c r="O23" s="10"/>
      <c r="P23" s="10">
        <v>3</v>
      </c>
      <c r="Q23" s="10"/>
      <c r="R23" s="10">
        <v>3</v>
      </c>
      <c r="S23" s="10"/>
      <c r="T23" s="10">
        <v>1</v>
      </c>
      <c r="U23" s="10">
        <v>1</v>
      </c>
      <c r="V23" s="10">
        <v>2</v>
      </c>
      <c r="W23" s="10"/>
      <c r="X23" s="10">
        <v>1</v>
      </c>
      <c r="Y23" s="10">
        <v>3</v>
      </c>
    </row>
    <row r="24" spans="1:25" s="1" customFormat="1" ht="14.1" customHeight="1" x14ac:dyDescent="0.2">
      <c r="A24" s="8" t="s">
        <v>180</v>
      </c>
      <c r="B24" s="9" t="s">
        <v>181</v>
      </c>
      <c r="C24" s="10">
        <v>49</v>
      </c>
      <c r="D24" s="10"/>
      <c r="E24" s="10"/>
      <c r="F24" s="10">
        <v>6</v>
      </c>
      <c r="G24" s="10">
        <v>2</v>
      </c>
      <c r="H24" s="10"/>
      <c r="I24" s="10"/>
      <c r="J24" s="10"/>
      <c r="K24" s="10"/>
      <c r="L24" s="10">
        <v>6</v>
      </c>
      <c r="M24" s="10">
        <v>32</v>
      </c>
      <c r="N24" s="10"/>
      <c r="O24" s="10"/>
      <c r="P24" s="10">
        <v>1</v>
      </c>
      <c r="Q24" s="10"/>
      <c r="R24" s="10">
        <v>2</v>
      </c>
      <c r="S24" s="10"/>
      <c r="T24" s="10"/>
      <c r="U24" s="10"/>
      <c r="V24" s="10"/>
      <c r="W24" s="10"/>
      <c r="X24" s="10"/>
      <c r="Y24" s="10"/>
    </row>
    <row r="25" spans="1:25" s="1" customFormat="1" ht="14.1" customHeight="1" x14ac:dyDescent="0.2">
      <c r="A25" s="4" t="s">
        <v>236</v>
      </c>
      <c r="B25" s="5" t="s">
        <v>237</v>
      </c>
      <c r="C25" s="6">
        <v>57</v>
      </c>
      <c r="D25" s="6"/>
      <c r="E25" s="6"/>
      <c r="F25" s="6">
        <v>5</v>
      </c>
      <c r="G25" s="6">
        <v>2</v>
      </c>
      <c r="H25" s="6"/>
      <c r="I25" s="6"/>
      <c r="J25" s="6"/>
      <c r="K25" s="6"/>
      <c r="L25" s="6">
        <v>13</v>
      </c>
      <c r="M25" s="6">
        <v>32</v>
      </c>
      <c r="N25" s="6"/>
      <c r="O25" s="6"/>
      <c r="P25" s="6"/>
      <c r="Q25" s="6"/>
      <c r="R25" s="6">
        <v>3</v>
      </c>
      <c r="S25" s="6"/>
      <c r="T25" s="6"/>
      <c r="U25" s="6"/>
      <c r="V25" s="6"/>
      <c r="W25" s="6"/>
      <c r="X25" s="6">
        <v>1</v>
      </c>
      <c r="Y25" s="6">
        <v>1</v>
      </c>
    </row>
    <row r="26" spans="1:25" s="1" customFormat="1" ht="14.1" customHeight="1" x14ac:dyDescent="0.2">
      <c r="A26" s="4" t="s">
        <v>42</v>
      </c>
      <c r="B26" s="5" t="s">
        <v>43</v>
      </c>
      <c r="C26" s="6">
        <v>28</v>
      </c>
      <c r="D26" s="6"/>
      <c r="E26" s="6"/>
      <c r="F26" s="6">
        <v>1</v>
      </c>
      <c r="G26" s="6">
        <v>2</v>
      </c>
      <c r="H26" s="6"/>
      <c r="I26" s="6">
        <v>1</v>
      </c>
      <c r="J26" s="6"/>
      <c r="K26" s="6"/>
      <c r="L26" s="6">
        <v>1</v>
      </c>
      <c r="M26" s="6">
        <v>16</v>
      </c>
      <c r="N26" s="6"/>
      <c r="O26" s="6"/>
      <c r="P26" s="6">
        <v>3</v>
      </c>
      <c r="Q26" s="6"/>
      <c r="R26" s="6">
        <v>2</v>
      </c>
      <c r="S26" s="6"/>
      <c r="T26" s="6"/>
      <c r="U26" s="6">
        <v>1</v>
      </c>
      <c r="V26" s="6">
        <v>1</v>
      </c>
      <c r="W26" s="6"/>
      <c r="X26" s="6"/>
      <c r="Y26" s="6"/>
    </row>
    <row r="27" spans="1:25" s="1" customFormat="1" ht="14.1" customHeight="1" x14ac:dyDescent="0.2">
      <c r="A27" s="14" t="s">
        <v>154</v>
      </c>
      <c r="B27" s="19" t="s">
        <v>155</v>
      </c>
      <c r="C27" s="27">
        <v>11</v>
      </c>
      <c r="D27" s="27"/>
      <c r="E27" s="27"/>
      <c r="F27" s="27">
        <v>1</v>
      </c>
      <c r="G27" s="27">
        <v>2</v>
      </c>
      <c r="H27" s="27"/>
      <c r="I27" s="27"/>
      <c r="J27" s="27"/>
      <c r="K27" s="27"/>
      <c r="L27" s="27">
        <v>2</v>
      </c>
      <c r="M27" s="27">
        <v>6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s="1" customFormat="1" ht="14.1" customHeight="1" x14ac:dyDescent="0.2">
      <c r="A28" s="14" t="s">
        <v>100</v>
      </c>
      <c r="B28" s="20" t="s">
        <v>101</v>
      </c>
      <c r="C28" s="26">
        <v>228</v>
      </c>
      <c r="D28" s="26"/>
      <c r="E28" s="26"/>
      <c r="F28" s="26">
        <v>25</v>
      </c>
      <c r="G28" s="26">
        <v>13</v>
      </c>
      <c r="H28" s="26"/>
      <c r="I28" s="26">
        <v>2</v>
      </c>
      <c r="J28" s="26"/>
      <c r="K28" s="26"/>
      <c r="L28" s="26">
        <v>77</v>
      </c>
      <c r="M28" s="26">
        <v>94</v>
      </c>
      <c r="N28" s="26"/>
      <c r="O28" s="26">
        <v>1</v>
      </c>
      <c r="P28" s="26">
        <v>4</v>
      </c>
      <c r="Q28" s="26"/>
      <c r="R28" s="26">
        <v>6</v>
      </c>
      <c r="S28" s="26"/>
      <c r="T28" s="26">
        <v>1</v>
      </c>
      <c r="U28" s="26">
        <v>1</v>
      </c>
      <c r="V28" s="26">
        <v>3</v>
      </c>
      <c r="W28" s="26"/>
      <c r="X28" s="26"/>
      <c r="Y28" s="26">
        <v>1</v>
      </c>
    </row>
    <row r="29" spans="1:25" s="1" customFormat="1" ht="18.2" customHeight="1" x14ac:dyDescent="0.2">
      <c r="A29" s="14" t="s">
        <v>156</v>
      </c>
      <c r="B29" s="19" t="s">
        <v>157</v>
      </c>
      <c r="C29" s="25">
        <v>390</v>
      </c>
      <c r="D29" s="25">
        <v>2</v>
      </c>
      <c r="E29" s="25"/>
      <c r="F29" s="26">
        <v>33</v>
      </c>
      <c r="G29" s="26">
        <v>21</v>
      </c>
      <c r="H29" s="26"/>
      <c r="I29" s="26">
        <v>1</v>
      </c>
      <c r="J29" s="26"/>
      <c r="K29" s="26"/>
      <c r="L29" s="26">
        <v>91</v>
      </c>
      <c r="M29" s="26">
        <v>197</v>
      </c>
      <c r="N29" s="26"/>
      <c r="O29" s="26">
        <v>1</v>
      </c>
      <c r="P29" s="26">
        <v>16</v>
      </c>
      <c r="Q29" s="26"/>
      <c r="R29" s="26">
        <v>13</v>
      </c>
      <c r="S29" s="26">
        <v>2</v>
      </c>
      <c r="T29" s="26"/>
      <c r="U29" s="26"/>
      <c r="V29" s="26">
        <v>7</v>
      </c>
      <c r="W29" s="26"/>
      <c r="X29" s="26">
        <v>2</v>
      </c>
      <c r="Y29" s="26">
        <v>4</v>
      </c>
    </row>
    <row r="30" spans="1:25" s="1" customFormat="1" ht="22.7" customHeight="1" x14ac:dyDescent="0.2">
      <c r="A30" s="16" t="s">
        <v>182</v>
      </c>
      <c r="B30" s="22" t="s">
        <v>183</v>
      </c>
      <c r="C30" s="27">
        <v>90</v>
      </c>
      <c r="D30" s="27">
        <v>1</v>
      </c>
      <c r="E30" s="27"/>
      <c r="F30" s="27">
        <v>8</v>
      </c>
      <c r="G30" s="27">
        <v>5</v>
      </c>
      <c r="H30" s="27"/>
      <c r="I30" s="27"/>
      <c r="J30" s="27"/>
      <c r="K30" s="27"/>
      <c r="L30" s="27">
        <v>15</v>
      </c>
      <c r="M30" s="27">
        <v>45</v>
      </c>
      <c r="N30" s="27"/>
      <c r="O30" s="27">
        <v>1</v>
      </c>
      <c r="P30" s="27">
        <v>4</v>
      </c>
      <c r="Q30" s="27"/>
      <c r="R30" s="27">
        <v>7</v>
      </c>
      <c r="S30" s="27"/>
      <c r="T30" s="27">
        <v>1</v>
      </c>
      <c r="U30" s="27"/>
      <c r="V30" s="27">
        <v>3</v>
      </c>
      <c r="W30" s="27"/>
      <c r="X30" s="27"/>
      <c r="Y30" s="27"/>
    </row>
    <row r="31" spans="1:25" s="1" customFormat="1" ht="14.1" customHeight="1" x14ac:dyDescent="0.2">
      <c r="A31" s="8" t="s">
        <v>102</v>
      </c>
      <c r="B31" s="9" t="s">
        <v>103</v>
      </c>
      <c r="C31" s="10">
        <v>66</v>
      </c>
      <c r="D31" s="10"/>
      <c r="E31" s="10"/>
      <c r="F31" s="10">
        <v>5</v>
      </c>
      <c r="G31" s="10">
        <v>2</v>
      </c>
      <c r="H31" s="10"/>
      <c r="I31" s="10"/>
      <c r="J31" s="10"/>
      <c r="K31" s="10"/>
      <c r="L31" s="10">
        <v>21</v>
      </c>
      <c r="M31" s="10">
        <v>28</v>
      </c>
      <c r="N31" s="10"/>
      <c r="O31" s="10">
        <v>1</v>
      </c>
      <c r="P31" s="10">
        <v>1</v>
      </c>
      <c r="Q31" s="10"/>
      <c r="R31" s="10">
        <v>6</v>
      </c>
      <c r="S31" s="10"/>
      <c r="T31" s="10"/>
      <c r="U31" s="10"/>
      <c r="V31" s="10">
        <v>2</v>
      </c>
      <c r="W31" s="10"/>
      <c r="X31" s="10"/>
      <c r="Y31" s="10"/>
    </row>
    <row r="32" spans="1:25" s="1" customFormat="1" ht="14.1" customHeight="1" x14ac:dyDescent="0.2">
      <c r="A32" s="8" t="s">
        <v>104</v>
      </c>
      <c r="B32" s="9" t="s">
        <v>105</v>
      </c>
      <c r="C32" s="10">
        <v>144</v>
      </c>
      <c r="D32" s="10"/>
      <c r="E32" s="10">
        <v>1</v>
      </c>
      <c r="F32" s="10">
        <v>17</v>
      </c>
      <c r="G32" s="10">
        <v>14</v>
      </c>
      <c r="H32" s="10"/>
      <c r="I32" s="10"/>
      <c r="J32" s="10"/>
      <c r="K32" s="10"/>
      <c r="L32" s="10">
        <v>27</v>
      </c>
      <c r="M32" s="10">
        <v>68</v>
      </c>
      <c r="N32" s="10"/>
      <c r="O32" s="10"/>
      <c r="P32" s="10">
        <v>4</v>
      </c>
      <c r="Q32" s="10"/>
      <c r="R32" s="10">
        <v>7</v>
      </c>
      <c r="S32" s="10"/>
      <c r="T32" s="10">
        <v>1</v>
      </c>
      <c r="U32" s="10"/>
      <c r="V32" s="10">
        <v>5</v>
      </c>
      <c r="W32" s="10"/>
      <c r="X32" s="10"/>
      <c r="Y32" s="10"/>
    </row>
    <row r="33" spans="1:25" s="1" customFormat="1" ht="14.1" customHeight="1" x14ac:dyDescent="0.2">
      <c r="A33" s="8" t="s">
        <v>106</v>
      </c>
      <c r="B33" s="9" t="s">
        <v>107</v>
      </c>
      <c r="C33" s="10">
        <v>258</v>
      </c>
      <c r="D33" s="10"/>
      <c r="E33" s="10"/>
      <c r="F33" s="10">
        <v>32</v>
      </c>
      <c r="G33" s="10">
        <v>21</v>
      </c>
      <c r="H33" s="10"/>
      <c r="I33" s="10"/>
      <c r="J33" s="10"/>
      <c r="K33" s="10"/>
      <c r="L33" s="10">
        <v>79</v>
      </c>
      <c r="M33" s="10">
        <v>91</v>
      </c>
      <c r="N33" s="10"/>
      <c r="O33" s="10">
        <v>1</v>
      </c>
      <c r="P33" s="10">
        <v>7</v>
      </c>
      <c r="Q33" s="10"/>
      <c r="R33" s="10">
        <v>16</v>
      </c>
      <c r="S33" s="10">
        <v>2</v>
      </c>
      <c r="T33" s="10">
        <v>1</v>
      </c>
      <c r="U33" s="10">
        <v>3</v>
      </c>
      <c r="V33" s="10">
        <v>4</v>
      </c>
      <c r="W33" s="10"/>
      <c r="X33" s="10"/>
      <c r="Y33" s="10">
        <v>1</v>
      </c>
    </row>
    <row r="34" spans="1:25" s="1" customFormat="1" ht="14.1" customHeight="1" x14ac:dyDescent="0.2">
      <c r="A34" s="4" t="s">
        <v>238</v>
      </c>
      <c r="B34" s="5" t="s">
        <v>239</v>
      </c>
      <c r="C34" s="6">
        <v>22</v>
      </c>
      <c r="D34" s="6"/>
      <c r="E34" s="6"/>
      <c r="F34" s="6">
        <v>7</v>
      </c>
      <c r="G34" s="6">
        <v>1</v>
      </c>
      <c r="H34" s="6"/>
      <c r="I34" s="6"/>
      <c r="J34" s="6"/>
      <c r="K34" s="6"/>
      <c r="L34" s="6">
        <v>3</v>
      </c>
      <c r="M34" s="6">
        <v>10</v>
      </c>
      <c r="N34" s="6"/>
      <c r="O34" s="6"/>
      <c r="P34" s="6"/>
      <c r="Q34" s="6"/>
      <c r="R34" s="6">
        <v>1</v>
      </c>
      <c r="S34" s="6"/>
      <c r="T34" s="6"/>
      <c r="U34" s="6"/>
      <c r="V34" s="6"/>
      <c r="W34" s="6"/>
      <c r="X34" s="6"/>
      <c r="Y34" s="6"/>
    </row>
    <row r="35" spans="1:25" s="1" customFormat="1" ht="14.1" customHeight="1" x14ac:dyDescent="0.2">
      <c r="A35" s="4" t="s">
        <v>108</v>
      </c>
      <c r="B35" s="5" t="s">
        <v>109</v>
      </c>
      <c r="C35" s="6">
        <v>164</v>
      </c>
      <c r="D35" s="6"/>
      <c r="E35" s="6"/>
      <c r="F35" s="6">
        <v>22</v>
      </c>
      <c r="G35" s="6">
        <v>17</v>
      </c>
      <c r="H35" s="6"/>
      <c r="I35" s="6">
        <v>1</v>
      </c>
      <c r="J35" s="6"/>
      <c r="K35" s="6"/>
      <c r="L35" s="6">
        <v>35</v>
      </c>
      <c r="M35" s="6">
        <v>76</v>
      </c>
      <c r="N35" s="6"/>
      <c r="O35" s="6">
        <v>1</v>
      </c>
      <c r="P35" s="6">
        <v>1</v>
      </c>
      <c r="Q35" s="6"/>
      <c r="R35" s="6">
        <v>8</v>
      </c>
      <c r="S35" s="6"/>
      <c r="T35" s="6"/>
      <c r="U35" s="6"/>
      <c r="V35" s="6">
        <v>3</v>
      </c>
      <c r="W35" s="6"/>
      <c r="X35" s="6"/>
      <c r="Y35" s="6"/>
    </row>
    <row r="36" spans="1:25" s="1" customFormat="1" ht="14.1" customHeight="1" x14ac:dyDescent="0.2">
      <c r="A36" s="14" t="s">
        <v>262</v>
      </c>
      <c r="B36" s="19" t="s">
        <v>263</v>
      </c>
      <c r="C36" s="27">
        <v>99</v>
      </c>
      <c r="D36" s="27"/>
      <c r="E36" s="27"/>
      <c r="F36" s="27">
        <v>14</v>
      </c>
      <c r="G36" s="27">
        <v>2</v>
      </c>
      <c r="H36" s="27"/>
      <c r="I36" s="27">
        <v>1</v>
      </c>
      <c r="J36" s="27"/>
      <c r="K36" s="27"/>
      <c r="L36" s="27">
        <v>33</v>
      </c>
      <c r="M36" s="27">
        <v>42</v>
      </c>
      <c r="N36" s="27"/>
      <c r="O36" s="27"/>
      <c r="P36" s="27">
        <v>1</v>
      </c>
      <c r="Q36" s="27"/>
      <c r="R36" s="27">
        <v>4</v>
      </c>
      <c r="S36" s="27"/>
      <c r="T36" s="27"/>
      <c r="U36" s="27">
        <v>1</v>
      </c>
      <c r="V36" s="27"/>
      <c r="W36" s="27"/>
      <c r="X36" s="27">
        <v>1</v>
      </c>
      <c r="Y36" s="27"/>
    </row>
    <row r="37" spans="1:25" s="1" customFormat="1" ht="14.1" customHeight="1" x14ac:dyDescent="0.2">
      <c r="A37" s="14" t="s">
        <v>54</v>
      </c>
      <c r="B37" s="20" t="s">
        <v>55</v>
      </c>
      <c r="C37" s="26">
        <v>972</v>
      </c>
      <c r="D37" s="26">
        <v>3</v>
      </c>
      <c r="E37" s="26"/>
      <c r="F37" s="26">
        <v>132</v>
      </c>
      <c r="G37" s="26">
        <v>63</v>
      </c>
      <c r="H37" s="26"/>
      <c r="I37" s="26">
        <v>3</v>
      </c>
      <c r="J37" s="26">
        <v>2</v>
      </c>
      <c r="K37" s="26"/>
      <c r="L37" s="26">
        <v>283</v>
      </c>
      <c r="M37" s="26">
        <v>398</v>
      </c>
      <c r="N37" s="26"/>
      <c r="O37" s="26">
        <v>3</v>
      </c>
      <c r="P37" s="26">
        <v>44</v>
      </c>
      <c r="Q37" s="26"/>
      <c r="R37" s="26">
        <v>18</v>
      </c>
      <c r="S37" s="26"/>
      <c r="T37" s="26"/>
      <c r="U37" s="26">
        <v>1</v>
      </c>
      <c r="V37" s="26">
        <v>17</v>
      </c>
      <c r="W37" s="26"/>
      <c r="X37" s="26"/>
      <c r="Y37" s="26">
        <v>5</v>
      </c>
    </row>
    <row r="38" spans="1:25" s="1" customFormat="1" ht="18.2" customHeight="1" x14ac:dyDescent="0.2">
      <c r="A38" s="14" t="s">
        <v>226</v>
      </c>
      <c r="B38" s="19" t="s">
        <v>227</v>
      </c>
      <c r="C38" s="25">
        <v>145</v>
      </c>
      <c r="D38" s="25">
        <v>1</v>
      </c>
      <c r="E38" s="25"/>
      <c r="F38" s="26">
        <v>11</v>
      </c>
      <c r="G38" s="26">
        <v>6</v>
      </c>
      <c r="H38" s="26"/>
      <c r="I38" s="26">
        <v>2</v>
      </c>
      <c r="J38" s="26"/>
      <c r="K38" s="26"/>
      <c r="L38" s="26">
        <v>30</v>
      </c>
      <c r="M38" s="26">
        <v>80</v>
      </c>
      <c r="N38" s="26"/>
      <c r="O38" s="26"/>
      <c r="P38" s="26">
        <v>5</v>
      </c>
      <c r="Q38" s="26"/>
      <c r="R38" s="26">
        <v>6</v>
      </c>
      <c r="S38" s="26"/>
      <c r="T38" s="26"/>
      <c r="U38" s="26">
        <v>2</v>
      </c>
      <c r="V38" s="26">
        <v>1</v>
      </c>
      <c r="W38" s="26"/>
      <c r="X38" s="26"/>
      <c r="Y38" s="26">
        <v>1</v>
      </c>
    </row>
    <row r="39" spans="1:25" s="1" customFormat="1" ht="22.7" customHeight="1" x14ac:dyDescent="0.2">
      <c r="A39" s="16" t="s">
        <v>56</v>
      </c>
      <c r="B39" s="22" t="s">
        <v>57</v>
      </c>
      <c r="C39" s="27">
        <v>149</v>
      </c>
      <c r="D39" s="27"/>
      <c r="E39" s="27"/>
      <c r="F39" s="27">
        <v>23</v>
      </c>
      <c r="G39" s="27">
        <v>8</v>
      </c>
      <c r="H39" s="27"/>
      <c r="I39" s="27"/>
      <c r="J39" s="27"/>
      <c r="K39" s="27"/>
      <c r="L39" s="27">
        <v>36</v>
      </c>
      <c r="M39" s="27">
        <v>69</v>
      </c>
      <c r="N39" s="27"/>
      <c r="O39" s="27"/>
      <c r="P39" s="27">
        <v>6</v>
      </c>
      <c r="Q39" s="27"/>
      <c r="R39" s="27">
        <v>6</v>
      </c>
      <c r="S39" s="27"/>
      <c r="T39" s="27"/>
      <c r="U39" s="27"/>
      <c r="V39" s="27">
        <v>1</v>
      </c>
      <c r="W39" s="27"/>
      <c r="X39" s="27"/>
      <c r="Y39" s="27"/>
    </row>
    <row r="40" spans="1:25" s="1" customFormat="1" ht="14.1" customHeight="1" x14ac:dyDescent="0.2">
      <c r="A40" s="4" t="s">
        <v>210</v>
      </c>
      <c r="B40" s="5" t="s">
        <v>211</v>
      </c>
      <c r="C40" s="6">
        <v>213</v>
      </c>
      <c r="D40" s="6">
        <v>1</v>
      </c>
      <c r="E40" s="6"/>
      <c r="F40" s="6">
        <v>22</v>
      </c>
      <c r="G40" s="6">
        <v>21</v>
      </c>
      <c r="H40" s="6"/>
      <c r="I40" s="6"/>
      <c r="J40" s="6"/>
      <c r="K40" s="6"/>
      <c r="L40" s="6">
        <v>58</v>
      </c>
      <c r="M40" s="6">
        <v>99</v>
      </c>
      <c r="N40" s="6"/>
      <c r="O40" s="6"/>
      <c r="P40" s="6">
        <v>5</v>
      </c>
      <c r="Q40" s="6"/>
      <c r="R40" s="6">
        <v>3</v>
      </c>
      <c r="S40" s="6"/>
      <c r="T40" s="6"/>
      <c r="U40" s="6">
        <v>1</v>
      </c>
      <c r="V40" s="6">
        <v>1</v>
      </c>
      <c r="W40" s="6"/>
      <c r="X40" s="6"/>
      <c r="Y40" s="6">
        <v>2</v>
      </c>
    </row>
    <row r="41" spans="1:25" s="1" customFormat="1" ht="14.1" customHeight="1" x14ac:dyDescent="0.2">
      <c r="A41" s="4" t="s">
        <v>110</v>
      </c>
      <c r="B41" s="5" t="s">
        <v>111</v>
      </c>
      <c r="C41" s="6">
        <v>348</v>
      </c>
      <c r="D41" s="6"/>
      <c r="E41" s="6"/>
      <c r="F41" s="6">
        <v>32</v>
      </c>
      <c r="G41" s="6">
        <v>14</v>
      </c>
      <c r="H41" s="6"/>
      <c r="I41" s="6"/>
      <c r="J41" s="6"/>
      <c r="K41" s="6"/>
      <c r="L41" s="6">
        <v>111</v>
      </c>
      <c r="M41" s="6">
        <v>158</v>
      </c>
      <c r="N41" s="6"/>
      <c r="O41" s="6"/>
      <c r="P41" s="6">
        <v>5</v>
      </c>
      <c r="Q41" s="6"/>
      <c r="R41" s="6">
        <v>8</v>
      </c>
      <c r="S41" s="6">
        <v>2</v>
      </c>
      <c r="T41" s="6">
        <v>1</v>
      </c>
      <c r="U41" s="6">
        <v>6</v>
      </c>
      <c r="V41" s="6">
        <v>5</v>
      </c>
      <c r="W41" s="6"/>
      <c r="X41" s="6">
        <v>1</v>
      </c>
      <c r="Y41" s="6">
        <v>5</v>
      </c>
    </row>
    <row r="42" spans="1:25" s="1" customFormat="1" ht="14.1" customHeight="1" x14ac:dyDescent="0.2">
      <c r="A42" s="14" t="s">
        <v>34</v>
      </c>
      <c r="B42" s="19" t="s">
        <v>35</v>
      </c>
      <c r="C42" s="27">
        <v>42</v>
      </c>
      <c r="D42" s="27"/>
      <c r="E42" s="27"/>
      <c r="F42" s="27">
        <v>8</v>
      </c>
      <c r="G42" s="27">
        <v>4</v>
      </c>
      <c r="H42" s="27"/>
      <c r="I42" s="27"/>
      <c r="J42" s="27"/>
      <c r="K42" s="27"/>
      <c r="L42" s="27">
        <v>4</v>
      </c>
      <c r="M42" s="27">
        <v>24</v>
      </c>
      <c r="N42" s="27"/>
      <c r="O42" s="27"/>
      <c r="P42" s="27">
        <v>1</v>
      </c>
      <c r="Q42" s="27"/>
      <c r="R42" s="27">
        <v>1</v>
      </c>
      <c r="S42" s="27"/>
      <c r="T42" s="27"/>
      <c r="U42" s="27"/>
      <c r="V42" s="27"/>
      <c r="W42" s="27"/>
      <c r="X42" s="27"/>
      <c r="Y42" s="27"/>
    </row>
    <row r="43" spans="1:25" s="1" customFormat="1" ht="14.1" customHeight="1" x14ac:dyDescent="0.2">
      <c r="A43" s="14" t="s">
        <v>112</v>
      </c>
      <c r="B43" s="20" t="s">
        <v>113</v>
      </c>
      <c r="C43" s="26">
        <v>299</v>
      </c>
      <c r="D43" s="26">
        <v>1</v>
      </c>
      <c r="E43" s="26"/>
      <c r="F43" s="26">
        <v>27</v>
      </c>
      <c r="G43" s="26">
        <v>17</v>
      </c>
      <c r="H43" s="26"/>
      <c r="I43" s="26"/>
      <c r="J43" s="26">
        <v>1</v>
      </c>
      <c r="K43" s="26"/>
      <c r="L43" s="26">
        <v>111</v>
      </c>
      <c r="M43" s="26">
        <v>118</v>
      </c>
      <c r="N43" s="26"/>
      <c r="O43" s="26">
        <v>4</v>
      </c>
      <c r="P43" s="26">
        <v>4</v>
      </c>
      <c r="Q43" s="26"/>
      <c r="R43" s="26">
        <v>13</v>
      </c>
      <c r="S43" s="26"/>
      <c r="T43" s="26"/>
      <c r="U43" s="26"/>
      <c r="V43" s="26"/>
      <c r="W43" s="26"/>
      <c r="X43" s="26"/>
      <c r="Y43" s="26">
        <v>3</v>
      </c>
    </row>
    <row r="44" spans="1:25" s="1" customFormat="1" ht="18.2" customHeight="1" x14ac:dyDescent="0.2">
      <c r="A44" s="14" t="s">
        <v>212</v>
      </c>
      <c r="B44" s="19" t="s">
        <v>213</v>
      </c>
      <c r="C44" s="25">
        <v>18</v>
      </c>
      <c r="D44" s="25"/>
      <c r="E44" s="25"/>
      <c r="F44" s="26">
        <v>3</v>
      </c>
      <c r="G44" s="26">
        <v>1</v>
      </c>
      <c r="H44" s="26"/>
      <c r="I44" s="26"/>
      <c r="J44" s="26"/>
      <c r="K44" s="26"/>
      <c r="L44" s="26">
        <v>5</v>
      </c>
      <c r="M44" s="26">
        <v>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1:25" s="1" customFormat="1" ht="22.7" customHeight="1" x14ac:dyDescent="0.2">
      <c r="A45" s="16" t="s">
        <v>114</v>
      </c>
      <c r="B45" s="22" t="s">
        <v>115</v>
      </c>
      <c r="C45" s="27">
        <v>824</v>
      </c>
      <c r="D45" s="27"/>
      <c r="E45" s="27"/>
      <c r="F45" s="27">
        <v>80</v>
      </c>
      <c r="G45" s="27">
        <v>47</v>
      </c>
      <c r="H45" s="27"/>
      <c r="I45" s="27">
        <v>1</v>
      </c>
      <c r="J45" s="27">
        <v>4</v>
      </c>
      <c r="K45" s="27"/>
      <c r="L45" s="27">
        <v>291</v>
      </c>
      <c r="M45" s="27">
        <v>323</v>
      </c>
      <c r="N45" s="27"/>
      <c r="O45" s="27">
        <v>1</v>
      </c>
      <c r="P45" s="27">
        <v>21</v>
      </c>
      <c r="Q45" s="27"/>
      <c r="R45" s="27">
        <v>20</v>
      </c>
      <c r="S45" s="27">
        <v>4</v>
      </c>
      <c r="T45" s="27">
        <v>5</v>
      </c>
      <c r="U45" s="27">
        <v>3</v>
      </c>
      <c r="V45" s="27">
        <v>17</v>
      </c>
      <c r="W45" s="27"/>
      <c r="X45" s="27">
        <v>2</v>
      </c>
      <c r="Y45" s="27">
        <v>5</v>
      </c>
    </row>
    <row r="46" spans="1:25" s="1" customFormat="1" ht="14.1" customHeight="1" x14ac:dyDescent="0.2">
      <c r="A46" s="8" t="s">
        <v>36</v>
      </c>
      <c r="B46" s="9" t="s">
        <v>37</v>
      </c>
      <c r="C46" s="10">
        <v>18</v>
      </c>
      <c r="D46" s="10"/>
      <c r="E46" s="10"/>
      <c r="F46" s="10"/>
      <c r="G46" s="10"/>
      <c r="H46" s="10"/>
      <c r="I46" s="10"/>
      <c r="J46" s="10">
        <v>1</v>
      </c>
      <c r="K46" s="10"/>
      <c r="L46" s="10">
        <v>5</v>
      </c>
      <c r="M46" s="10">
        <v>8</v>
      </c>
      <c r="N46" s="10"/>
      <c r="O46" s="10"/>
      <c r="P46" s="10"/>
      <c r="Q46" s="10"/>
      <c r="R46" s="10">
        <v>3</v>
      </c>
      <c r="S46" s="10"/>
      <c r="T46" s="10"/>
      <c r="U46" s="10"/>
      <c r="V46" s="10"/>
      <c r="W46" s="10"/>
      <c r="X46" s="10"/>
      <c r="Y46" s="10">
        <v>1</v>
      </c>
    </row>
    <row r="47" spans="1:25" s="1" customFormat="1" ht="14.1" customHeight="1" x14ac:dyDescent="0.2">
      <c r="A47" s="8" t="s">
        <v>166</v>
      </c>
      <c r="B47" s="9" t="s">
        <v>167</v>
      </c>
      <c r="C47" s="10">
        <v>50</v>
      </c>
      <c r="D47" s="10"/>
      <c r="E47" s="10"/>
      <c r="F47" s="10">
        <v>4</v>
      </c>
      <c r="G47" s="10">
        <v>7</v>
      </c>
      <c r="H47" s="10"/>
      <c r="I47" s="10"/>
      <c r="J47" s="10"/>
      <c r="K47" s="10"/>
      <c r="L47" s="10">
        <v>5</v>
      </c>
      <c r="M47" s="10">
        <v>31</v>
      </c>
      <c r="N47" s="10"/>
      <c r="O47" s="10"/>
      <c r="P47" s="10">
        <v>2</v>
      </c>
      <c r="Q47" s="10"/>
      <c r="R47" s="10">
        <v>1</v>
      </c>
      <c r="S47" s="10"/>
      <c r="T47" s="10"/>
      <c r="U47" s="10"/>
      <c r="V47" s="10"/>
      <c r="W47" s="10"/>
      <c r="X47" s="10"/>
      <c r="Y47" s="10"/>
    </row>
    <row r="48" spans="1:25" s="1" customFormat="1" ht="14.1" customHeight="1" x14ac:dyDescent="0.2">
      <c r="A48" s="8" t="s">
        <v>116</v>
      </c>
      <c r="B48" s="9" t="s">
        <v>117</v>
      </c>
      <c r="C48" s="10">
        <v>886</v>
      </c>
      <c r="D48" s="10">
        <v>5</v>
      </c>
      <c r="E48" s="10"/>
      <c r="F48" s="10">
        <v>102</v>
      </c>
      <c r="G48" s="10">
        <v>74</v>
      </c>
      <c r="H48" s="10"/>
      <c r="I48" s="10">
        <v>1</v>
      </c>
      <c r="J48" s="10">
        <v>3</v>
      </c>
      <c r="K48" s="10"/>
      <c r="L48" s="10">
        <v>259</v>
      </c>
      <c r="M48" s="10">
        <v>373</v>
      </c>
      <c r="N48" s="10"/>
      <c r="O48" s="10">
        <v>2</v>
      </c>
      <c r="P48" s="10">
        <v>19</v>
      </c>
      <c r="Q48" s="10"/>
      <c r="R48" s="10">
        <v>24</v>
      </c>
      <c r="S48" s="10">
        <v>2</v>
      </c>
      <c r="T48" s="10">
        <v>4</v>
      </c>
      <c r="U48" s="10">
        <v>5</v>
      </c>
      <c r="V48" s="10">
        <v>8</v>
      </c>
      <c r="W48" s="10"/>
      <c r="X48" s="10"/>
      <c r="Y48" s="10">
        <v>5</v>
      </c>
    </row>
    <row r="49" spans="1:25" s="1" customFormat="1" ht="14.1" customHeight="1" x14ac:dyDescent="0.2">
      <c r="A49" s="8" t="s">
        <v>118</v>
      </c>
      <c r="B49" s="9" t="s">
        <v>119</v>
      </c>
      <c r="C49" s="10">
        <v>112</v>
      </c>
      <c r="D49" s="10"/>
      <c r="E49" s="10"/>
      <c r="F49" s="10">
        <v>11</v>
      </c>
      <c r="G49" s="10">
        <v>3</v>
      </c>
      <c r="H49" s="10"/>
      <c r="I49" s="10"/>
      <c r="J49" s="10">
        <v>1</v>
      </c>
      <c r="K49" s="10"/>
      <c r="L49" s="10">
        <v>38</v>
      </c>
      <c r="M49" s="10">
        <v>49</v>
      </c>
      <c r="N49" s="10"/>
      <c r="O49" s="10">
        <v>2</v>
      </c>
      <c r="P49" s="10">
        <v>3</v>
      </c>
      <c r="Q49" s="10"/>
      <c r="R49" s="10">
        <v>3</v>
      </c>
      <c r="S49" s="10"/>
      <c r="T49" s="10"/>
      <c r="U49" s="10">
        <v>1</v>
      </c>
      <c r="V49" s="10">
        <v>1</v>
      </c>
      <c r="W49" s="10"/>
      <c r="X49" s="10"/>
      <c r="Y49" s="10"/>
    </row>
    <row r="50" spans="1:25" s="1" customFormat="1" ht="14.1" customHeight="1" x14ac:dyDescent="0.2">
      <c r="A50" s="8" t="s">
        <v>184</v>
      </c>
      <c r="B50" s="9" t="s">
        <v>185</v>
      </c>
      <c r="C50" s="10">
        <v>35</v>
      </c>
      <c r="D50" s="10"/>
      <c r="E50" s="10"/>
      <c r="F50" s="10">
        <v>7</v>
      </c>
      <c r="G50" s="10">
        <v>5</v>
      </c>
      <c r="H50" s="10"/>
      <c r="I50" s="10"/>
      <c r="J50" s="10"/>
      <c r="K50" s="10"/>
      <c r="L50" s="10">
        <v>9</v>
      </c>
      <c r="M50" s="10">
        <v>14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s="1" customFormat="1" ht="14.1" customHeight="1" x14ac:dyDescent="0.2">
      <c r="A51" s="8" t="s">
        <v>264</v>
      </c>
      <c r="B51" s="9" t="s">
        <v>265</v>
      </c>
      <c r="C51" s="10">
        <v>25</v>
      </c>
      <c r="D51" s="10"/>
      <c r="E51" s="10"/>
      <c r="F51" s="10">
        <v>1</v>
      </c>
      <c r="G51" s="10">
        <v>1</v>
      </c>
      <c r="H51" s="10"/>
      <c r="I51" s="10"/>
      <c r="J51" s="10"/>
      <c r="K51" s="10"/>
      <c r="L51" s="10">
        <v>5</v>
      </c>
      <c r="M51" s="10">
        <v>18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" customFormat="1" ht="14.1" customHeight="1" x14ac:dyDescent="0.2">
      <c r="A52" s="8" t="s">
        <v>240</v>
      </c>
      <c r="B52" s="9" t="s">
        <v>241</v>
      </c>
      <c r="C52" s="10">
        <v>47</v>
      </c>
      <c r="D52" s="10"/>
      <c r="E52" s="10"/>
      <c r="F52" s="10">
        <v>8</v>
      </c>
      <c r="G52" s="10">
        <v>6</v>
      </c>
      <c r="H52" s="10"/>
      <c r="I52" s="10"/>
      <c r="J52" s="10"/>
      <c r="K52" s="10"/>
      <c r="L52" s="10">
        <v>7</v>
      </c>
      <c r="M52" s="10">
        <v>25</v>
      </c>
      <c r="N52" s="10"/>
      <c r="O52" s="10"/>
      <c r="P52" s="10"/>
      <c r="Q52" s="10"/>
      <c r="R52" s="10">
        <v>1</v>
      </c>
      <c r="S52" s="10"/>
      <c r="T52" s="10"/>
      <c r="U52" s="10"/>
      <c r="V52" s="10"/>
      <c r="W52" s="10"/>
      <c r="X52" s="10"/>
      <c r="Y52" s="10"/>
    </row>
    <row r="53" spans="1:25" s="1" customFormat="1" ht="14.1" customHeight="1" x14ac:dyDescent="0.2">
      <c r="A53" s="8" t="s">
        <v>12</v>
      </c>
      <c r="B53" s="9" t="s">
        <v>13</v>
      </c>
      <c r="C53" s="10">
        <v>151</v>
      </c>
      <c r="D53" s="10">
        <v>1</v>
      </c>
      <c r="E53" s="10"/>
      <c r="F53" s="10">
        <v>12</v>
      </c>
      <c r="G53" s="10">
        <v>10</v>
      </c>
      <c r="H53" s="10"/>
      <c r="I53" s="10">
        <v>1</v>
      </c>
      <c r="J53" s="10"/>
      <c r="K53" s="10"/>
      <c r="L53" s="10">
        <v>43</v>
      </c>
      <c r="M53" s="10">
        <v>65</v>
      </c>
      <c r="N53" s="10"/>
      <c r="O53" s="10"/>
      <c r="P53" s="10">
        <v>8</v>
      </c>
      <c r="Q53" s="10"/>
      <c r="R53" s="10">
        <v>4</v>
      </c>
      <c r="S53" s="10"/>
      <c r="T53" s="10">
        <v>1</v>
      </c>
      <c r="U53" s="10"/>
      <c r="V53" s="10">
        <v>1</v>
      </c>
      <c r="W53" s="10"/>
      <c r="X53" s="10"/>
      <c r="Y53" s="10">
        <v>5</v>
      </c>
    </row>
    <row r="54" spans="1:25" s="1" customFormat="1" ht="14.1" customHeight="1" x14ac:dyDescent="0.2">
      <c r="A54" s="8" t="s">
        <v>58</v>
      </c>
      <c r="B54" s="9" t="s">
        <v>59</v>
      </c>
      <c r="C54" s="10">
        <v>49</v>
      </c>
      <c r="D54" s="10">
        <v>2</v>
      </c>
      <c r="E54" s="10"/>
      <c r="F54" s="10">
        <v>7</v>
      </c>
      <c r="G54" s="10">
        <v>2</v>
      </c>
      <c r="H54" s="10"/>
      <c r="I54" s="10"/>
      <c r="J54" s="10"/>
      <c r="K54" s="10"/>
      <c r="L54" s="10">
        <v>6</v>
      </c>
      <c r="M54" s="10">
        <v>26</v>
      </c>
      <c r="N54" s="10"/>
      <c r="O54" s="10">
        <v>1</v>
      </c>
      <c r="P54" s="10">
        <v>3</v>
      </c>
      <c r="Q54" s="10"/>
      <c r="R54" s="10">
        <v>2</v>
      </c>
      <c r="S54" s="10"/>
      <c r="T54" s="10"/>
      <c r="U54" s="10"/>
      <c r="V54" s="10"/>
      <c r="W54" s="10"/>
      <c r="X54" s="10"/>
      <c r="Y54" s="10"/>
    </row>
    <row r="55" spans="1:25" s="1" customFormat="1" ht="14.1" customHeight="1" x14ac:dyDescent="0.2">
      <c r="A55" s="8" t="s">
        <v>196</v>
      </c>
      <c r="B55" s="9" t="s">
        <v>197</v>
      </c>
      <c r="C55" s="10">
        <v>1023</v>
      </c>
      <c r="D55" s="10">
        <v>5</v>
      </c>
      <c r="E55" s="10">
        <v>1</v>
      </c>
      <c r="F55" s="10">
        <v>108</v>
      </c>
      <c r="G55" s="10">
        <v>78</v>
      </c>
      <c r="H55" s="10"/>
      <c r="I55" s="10">
        <v>1</v>
      </c>
      <c r="J55" s="10">
        <v>1</v>
      </c>
      <c r="K55" s="10"/>
      <c r="L55" s="10">
        <v>246</v>
      </c>
      <c r="M55" s="10">
        <v>514</v>
      </c>
      <c r="N55" s="10"/>
      <c r="O55" s="10">
        <v>1</v>
      </c>
      <c r="P55" s="10">
        <v>12</v>
      </c>
      <c r="Q55" s="10"/>
      <c r="R55" s="10">
        <v>17</v>
      </c>
      <c r="S55" s="10"/>
      <c r="T55" s="10"/>
      <c r="U55" s="10">
        <v>10</v>
      </c>
      <c r="V55" s="10">
        <v>12</v>
      </c>
      <c r="W55" s="10"/>
      <c r="X55" s="10">
        <v>3</v>
      </c>
      <c r="Y55" s="10">
        <v>14</v>
      </c>
    </row>
    <row r="56" spans="1:25" s="1" customFormat="1" ht="14.1" customHeight="1" x14ac:dyDescent="0.2">
      <c r="A56" s="8" t="s">
        <v>198</v>
      </c>
      <c r="B56" s="9" t="s">
        <v>199</v>
      </c>
      <c r="C56" s="10">
        <v>147</v>
      </c>
      <c r="D56" s="10"/>
      <c r="E56" s="10"/>
      <c r="F56" s="10">
        <v>22</v>
      </c>
      <c r="G56" s="10">
        <v>14</v>
      </c>
      <c r="H56" s="10"/>
      <c r="I56" s="10"/>
      <c r="J56" s="10">
        <v>1</v>
      </c>
      <c r="K56" s="10"/>
      <c r="L56" s="10">
        <v>39</v>
      </c>
      <c r="M56" s="10">
        <v>62</v>
      </c>
      <c r="N56" s="10"/>
      <c r="O56" s="10"/>
      <c r="P56" s="10">
        <v>2</v>
      </c>
      <c r="Q56" s="10"/>
      <c r="R56" s="10">
        <v>2</v>
      </c>
      <c r="S56" s="10">
        <v>1</v>
      </c>
      <c r="T56" s="10"/>
      <c r="U56" s="10"/>
      <c r="V56" s="10">
        <v>2</v>
      </c>
      <c r="W56" s="10"/>
      <c r="X56" s="10"/>
      <c r="Y56" s="10">
        <v>2</v>
      </c>
    </row>
    <row r="57" spans="1:25" s="1" customFormat="1" ht="14.1" customHeight="1" x14ac:dyDescent="0.2">
      <c r="A57" s="8" t="s">
        <v>82</v>
      </c>
      <c r="B57" s="9" t="s">
        <v>83</v>
      </c>
      <c r="C57" s="10">
        <v>31</v>
      </c>
      <c r="D57" s="10"/>
      <c r="E57" s="10"/>
      <c r="F57" s="10">
        <v>2</v>
      </c>
      <c r="G57" s="10">
        <v>5</v>
      </c>
      <c r="H57" s="10"/>
      <c r="I57" s="10"/>
      <c r="J57" s="10"/>
      <c r="K57" s="10"/>
      <c r="L57" s="10">
        <v>5</v>
      </c>
      <c r="M57" s="10">
        <v>18</v>
      </c>
      <c r="N57" s="10"/>
      <c r="O57" s="10"/>
      <c r="P57" s="10">
        <v>1</v>
      </c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" customFormat="1" ht="14.1" customHeight="1" x14ac:dyDescent="0.2">
      <c r="A58" s="4" t="s">
        <v>186</v>
      </c>
      <c r="B58" s="5" t="s">
        <v>187</v>
      </c>
      <c r="C58" s="6">
        <v>120</v>
      </c>
      <c r="D58" s="6"/>
      <c r="E58" s="6"/>
      <c r="F58" s="6">
        <v>11</v>
      </c>
      <c r="G58" s="6">
        <v>12</v>
      </c>
      <c r="H58" s="6"/>
      <c r="I58" s="6"/>
      <c r="J58" s="6"/>
      <c r="K58" s="6"/>
      <c r="L58" s="6">
        <v>25</v>
      </c>
      <c r="M58" s="6">
        <v>66</v>
      </c>
      <c r="N58" s="6"/>
      <c r="O58" s="6"/>
      <c r="P58" s="6"/>
      <c r="Q58" s="6"/>
      <c r="R58" s="6">
        <v>4</v>
      </c>
      <c r="S58" s="6"/>
      <c r="T58" s="6"/>
      <c r="U58" s="6">
        <v>2</v>
      </c>
      <c r="V58" s="6"/>
      <c r="W58" s="6"/>
      <c r="X58" s="6"/>
      <c r="Y58" s="6"/>
    </row>
    <row r="59" spans="1:25" s="1" customFormat="1" ht="14.1" customHeight="1" x14ac:dyDescent="0.2">
      <c r="A59" s="4" t="s">
        <v>84</v>
      </c>
      <c r="B59" s="5" t="s">
        <v>85</v>
      </c>
      <c r="C59" s="6">
        <v>27</v>
      </c>
      <c r="D59" s="6"/>
      <c r="E59" s="6"/>
      <c r="F59" s="6">
        <v>3</v>
      </c>
      <c r="G59" s="6">
        <v>3</v>
      </c>
      <c r="H59" s="6"/>
      <c r="I59" s="6"/>
      <c r="J59" s="6"/>
      <c r="K59" s="6"/>
      <c r="L59" s="6">
        <v>3</v>
      </c>
      <c r="M59" s="6">
        <v>14</v>
      </c>
      <c r="N59" s="6"/>
      <c r="O59" s="6"/>
      <c r="P59" s="6">
        <v>1</v>
      </c>
      <c r="Q59" s="6"/>
      <c r="R59" s="6">
        <v>3</v>
      </c>
      <c r="S59" s="6"/>
      <c r="T59" s="6"/>
      <c r="U59" s="6"/>
      <c r="V59" s="6"/>
      <c r="W59" s="6"/>
      <c r="X59" s="6"/>
      <c r="Y59" s="6"/>
    </row>
    <row r="60" spans="1:25" s="1" customFormat="1" ht="14.1" customHeight="1" x14ac:dyDescent="0.2">
      <c r="A60" s="14" t="s">
        <v>60</v>
      </c>
      <c r="B60" s="19" t="s">
        <v>61</v>
      </c>
      <c r="C60" s="27">
        <v>223</v>
      </c>
      <c r="D60" s="27">
        <v>1</v>
      </c>
      <c r="E60" s="27"/>
      <c r="F60" s="27">
        <v>23</v>
      </c>
      <c r="G60" s="27">
        <v>12</v>
      </c>
      <c r="H60" s="27"/>
      <c r="I60" s="27"/>
      <c r="J60" s="27"/>
      <c r="K60" s="27"/>
      <c r="L60" s="27">
        <v>47</v>
      </c>
      <c r="M60" s="27">
        <v>125</v>
      </c>
      <c r="N60" s="27"/>
      <c r="O60" s="27"/>
      <c r="P60" s="27">
        <v>7</v>
      </c>
      <c r="Q60" s="27"/>
      <c r="R60" s="27">
        <v>4</v>
      </c>
      <c r="S60" s="27"/>
      <c r="T60" s="27"/>
      <c r="U60" s="27">
        <v>1</v>
      </c>
      <c r="V60" s="27">
        <v>1</v>
      </c>
      <c r="W60" s="27"/>
      <c r="X60" s="27">
        <v>2</v>
      </c>
      <c r="Y60" s="27"/>
    </row>
    <row r="61" spans="1:25" s="1" customFormat="1" ht="14.1" customHeight="1" x14ac:dyDescent="0.2">
      <c r="A61" s="14" t="s">
        <v>200</v>
      </c>
      <c r="B61" s="20" t="s">
        <v>201</v>
      </c>
      <c r="C61" s="26">
        <v>160</v>
      </c>
      <c r="D61" s="26"/>
      <c r="E61" s="26"/>
      <c r="F61" s="26">
        <v>19</v>
      </c>
      <c r="G61" s="26">
        <v>15</v>
      </c>
      <c r="H61" s="26"/>
      <c r="I61" s="26"/>
      <c r="J61" s="26"/>
      <c r="K61" s="26"/>
      <c r="L61" s="26">
        <v>30</v>
      </c>
      <c r="M61" s="26">
        <v>84</v>
      </c>
      <c r="N61" s="26"/>
      <c r="O61" s="26">
        <v>1</v>
      </c>
      <c r="P61" s="26">
        <v>4</v>
      </c>
      <c r="Q61" s="26"/>
      <c r="R61" s="26">
        <v>2</v>
      </c>
      <c r="S61" s="26"/>
      <c r="T61" s="26"/>
      <c r="U61" s="26"/>
      <c r="V61" s="26">
        <v>3</v>
      </c>
      <c r="W61" s="26"/>
      <c r="X61" s="26"/>
      <c r="Y61" s="26">
        <v>2</v>
      </c>
    </row>
    <row r="62" spans="1:25" s="1" customFormat="1" ht="18.2" customHeight="1" x14ac:dyDescent="0.2">
      <c r="A62" s="14" t="s">
        <v>168</v>
      </c>
      <c r="B62" s="19" t="s">
        <v>169</v>
      </c>
      <c r="C62" s="25">
        <v>520</v>
      </c>
      <c r="D62" s="25"/>
      <c r="E62" s="25"/>
      <c r="F62" s="26">
        <v>75</v>
      </c>
      <c r="G62" s="26">
        <v>41</v>
      </c>
      <c r="H62" s="26"/>
      <c r="I62" s="26">
        <v>1</v>
      </c>
      <c r="J62" s="26">
        <v>1</v>
      </c>
      <c r="K62" s="26"/>
      <c r="L62" s="26">
        <v>83</v>
      </c>
      <c r="M62" s="26">
        <v>271</v>
      </c>
      <c r="N62" s="26"/>
      <c r="O62" s="26">
        <v>1</v>
      </c>
      <c r="P62" s="26">
        <v>15</v>
      </c>
      <c r="Q62" s="26"/>
      <c r="R62" s="26">
        <v>13</v>
      </c>
      <c r="S62" s="26">
        <v>3</v>
      </c>
      <c r="T62" s="26"/>
      <c r="U62" s="26">
        <v>1</v>
      </c>
      <c r="V62" s="26">
        <v>9</v>
      </c>
      <c r="W62" s="26"/>
      <c r="X62" s="26">
        <v>4</v>
      </c>
      <c r="Y62" s="26">
        <v>2</v>
      </c>
    </row>
    <row r="63" spans="1:25" s="1" customFormat="1" ht="22.7" customHeight="1" x14ac:dyDescent="0.2">
      <c r="A63" s="16" t="s">
        <v>188</v>
      </c>
      <c r="B63" s="22" t="s">
        <v>189</v>
      </c>
      <c r="C63" s="27">
        <v>37</v>
      </c>
      <c r="D63" s="27"/>
      <c r="E63" s="27"/>
      <c r="F63" s="27">
        <v>3</v>
      </c>
      <c r="G63" s="27">
        <v>4</v>
      </c>
      <c r="H63" s="27"/>
      <c r="I63" s="27"/>
      <c r="J63" s="27"/>
      <c r="K63" s="27"/>
      <c r="L63" s="27">
        <v>3</v>
      </c>
      <c r="M63" s="27">
        <v>23</v>
      </c>
      <c r="N63" s="27"/>
      <c r="O63" s="27"/>
      <c r="P63" s="27">
        <v>1</v>
      </c>
      <c r="Q63" s="27"/>
      <c r="R63" s="27">
        <v>3</v>
      </c>
      <c r="S63" s="27"/>
      <c r="T63" s="27"/>
      <c r="U63" s="27"/>
      <c r="V63" s="27"/>
      <c r="W63" s="27"/>
      <c r="X63" s="27"/>
      <c r="Y63" s="27"/>
    </row>
    <row r="64" spans="1:25" s="1" customFormat="1" ht="14.1" customHeight="1" x14ac:dyDescent="0.2">
      <c r="A64" s="4" t="s">
        <v>62</v>
      </c>
      <c r="B64" s="5" t="s">
        <v>63</v>
      </c>
      <c r="C64" s="6">
        <v>360</v>
      </c>
      <c r="D64" s="6">
        <v>3</v>
      </c>
      <c r="E64" s="6"/>
      <c r="F64" s="6">
        <v>42</v>
      </c>
      <c r="G64" s="6">
        <v>22</v>
      </c>
      <c r="H64" s="6"/>
      <c r="I64" s="6"/>
      <c r="J64" s="6"/>
      <c r="K64" s="6"/>
      <c r="L64" s="6">
        <v>85</v>
      </c>
      <c r="M64" s="6">
        <v>173</v>
      </c>
      <c r="N64" s="6"/>
      <c r="O64" s="6">
        <v>3</v>
      </c>
      <c r="P64" s="6">
        <v>16</v>
      </c>
      <c r="Q64" s="6"/>
      <c r="R64" s="6">
        <v>10</v>
      </c>
      <c r="S64" s="6"/>
      <c r="T64" s="6"/>
      <c r="U64" s="6">
        <v>1</v>
      </c>
      <c r="V64" s="6">
        <v>4</v>
      </c>
      <c r="W64" s="6"/>
      <c r="X64" s="6"/>
      <c r="Y64" s="6">
        <v>1</v>
      </c>
    </row>
    <row r="65" spans="1:25" s="1" customFormat="1" ht="14.1" customHeight="1" x14ac:dyDescent="0.2">
      <c r="A65" s="4" t="s">
        <v>64</v>
      </c>
      <c r="B65" s="5" t="s">
        <v>65</v>
      </c>
      <c r="C65" s="6">
        <v>60</v>
      </c>
      <c r="D65" s="6">
        <v>1</v>
      </c>
      <c r="E65" s="6"/>
      <c r="F65" s="6">
        <v>10</v>
      </c>
      <c r="G65" s="6">
        <v>4</v>
      </c>
      <c r="H65" s="6"/>
      <c r="I65" s="6"/>
      <c r="J65" s="6"/>
      <c r="K65" s="6"/>
      <c r="L65" s="6">
        <v>9</v>
      </c>
      <c r="M65" s="6">
        <v>32</v>
      </c>
      <c r="N65" s="6"/>
      <c r="O65" s="6"/>
      <c r="P65" s="6"/>
      <c r="Q65" s="6"/>
      <c r="R65" s="6">
        <v>4</v>
      </c>
      <c r="S65" s="6"/>
      <c r="T65" s="6"/>
      <c r="U65" s="6"/>
      <c r="V65" s="6"/>
      <c r="W65" s="6"/>
      <c r="X65" s="6"/>
      <c r="Y65" s="6"/>
    </row>
    <row r="66" spans="1:25" s="1" customFormat="1" ht="14.1" customHeight="1" x14ac:dyDescent="0.2">
      <c r="A66" s="14" t="s">
        <v>190</v>
      </c>
      <c r="B66" s="19" t="s">
        <v>191</v>
      </c>
      <c r="C66" s="27">
        <v>44</v>
      </c>
      <c r="D66" s="27">
        <v>2</v>
      </c>
      <c r="E66" s="27"/>
      <c r="F66" s="27">
        <v>8</v>
      </c>
      <c r="G66" s="27">
        <v>8</v>
      </c>
      <c r="H66" s="27"/>
      <c r="I66" s="27"/>
      <c r="J66" s="27"/>
      <c r="K66" s="27"/>
      <c r="L66" s="27">
        <v>3</v>
      </c>
      <c r="M66" s="27">
        <v>22</v>
      </c>
      <c r="N66" s="27"/>
      <c r="O66" s="27"/>
      <c r="P66" s="27"/>
      <c r="Q66" s="27"/>
      <c r="R66" s="27">
        <v>1</v>
      </c>
      <c r="S66" s="27"/>
      <c r="T66" s="27"/>
      <c r="U66" s="27"/>
      <c r="V66" s="27"/>
      <c r="W66" s="27"/>
      <c r="X66" s="27"/>
      <c r="Y66" s="27"/>
    </row>
    <row r="67" spans="1:25" s="1" customFormat="1" ht="14.1" customHeight="1" x14ac:dyDescent="0.2">
      <c r="A67" s="14" t="s">
        <v>266</v>
      </c>
      <c r="B67" s="20" t="s">
        <v>267</v>
      </c>
      <c r="C67" s="26">
        <v>113</v>
      </c>
      <c r="D67" s="26"/>
      <c r="E67" s="26"/>
      <c r="F67" s="26">
        <v>9</v>
      </c>
      <c r="G67" s="26">
        <v>7</v>
      </c>
      <c r="H67" s="26"/>
      <c r="I67" s="26"/>
      <c r="J67" s="26"/>
      <c r="K67" s="26"/>
      <c r="L67" s="26">
        <v>32</v>
      </c>
      <c r="M67" s="26">
        <v>45</v>
      </c>
      <c r="N67" s="26"/>
      <c r="O67" s="26">
        <v>1</v>
      </c>
      <c r="P67" s="26">
        <v>7</v>
      </c>
      <c r="Q67" s="26"/>
      <c r="R67" s="26">
        <v>8</v>
      </c>
      <c r="S67" s="26"/>
      <c r="T67" s="26"/>
      <c r="U67" s="26"/>
      <c r="V67" s="26">
        <v>4</v>
      </c>
      <c r="W67" s="26"/>
      <c r="X67" s="26"/>
      <c r="Y67" s="26"/>
    </row>
    <row r="68" spans="1:25" s="1" customFormat="1" ht="18.2" customHeight="1" x14ac:dyDescent="0.2">
      <c r="A68" s="14" t="s">
        <v>214</v>
      </c>
      <c r="B68" s="19" t="s">
        <v>215</v>
      </c>
      <c r="C68" s="25">
        <v>77</v>
      </c>
      <c r="D68" s="25">
        <v>1</v>
      </c>
      <c r="E68" s="25"/>
      <c r="F68" s="26">
        <v>7</v>
      </c>
      <c r="G68" s="26">
        <v>8</v>
      </c>
      <c r="H68" s="26"/>
      <c r="I68" s="26"/>
      <c r="J68" s="26"/>
      <c r="K68" s="26"/>
      <c r="L68" s="26">
        <v>15</v>
      </c>
      <c r="M68" s="26">
        <v>41</v>
      </c>
      <c r="N68" s="26"/>
      <c r="O68" s="26">
        <v>1</v>
      </c>
      <c r="P68" s="26"/>
      <c r="Q68" s="26"/>
      <c r="R68" s="26">
        <v>3</v>
      </c>
      <c r="S68" s="26"/>
      <c r="T68" s="26"/>
      <c r="U68" s="26"/>
      <c r="V68" s="26"/>
      <c r="W68" s="26"/>
      <c r="X68" s="26"/>
      <c r="Y68" s="26">
        <v>1</v>
      </c>
    </row>
    <row r="69" spans="1:25" s="1" customFormat="1" ht="22.7" customHeight="1" x14ac:dyDescent="0.2">
      <c r="A69" s="16" t="s">
        <v>66</v>
      </c>
      <c r="B69" s="22" t="s">
        <v>67</v>
      </c>
      <c r="C69" s="27">
        <v>39</v>
      </c>
      <c r="D69" s="27"/>
      <c r="E69" s="27"/>
      <c r="F69" s="27">
        <v>7</v>
      </c>
      <c r="G69" s="27">
        <v>4</v>
      </c>
      <c r="H69" s="27"/>
      <c r="I69" s="27"/>
      <c r="J69" s="27"/>
      <c r="K69" s="27"/>
      <c r="L69" s="27">
        <v>8</v>
      </c>
      <c r="M69" s="27">
        <v>15</v>
      </c>
      <c r="N69" s="27"/>
      <c r="O69" s="27"/>
      <c r="P69" s="27">
        <v>2</v>
      </c>
      <c r="Q69" s="27"/>
      <c r="R69" s="27">
        <v>1</v>
      </c>
      <c r="S69" s="27"/>
      <c r="T69" s="27"/>
      <c r="U69" s="27"/>
      <c r="V69" s="27"/>
      <c r="W69" s="27"/>
      <c r="X69" s="27"/>
      <c r="Y69" s="27">
        <v>2</v>
      </c>
    </row>
    <row r="70" spans="1:25" s="1" customFormat="1" ht="14.1" customHeight="1" x14ac:dyDescent="0.2">
      <c r="A70" s="8" t="s">
        <v>242</v>
      </c>
      <c r="B70" s="9" t="s">
        <v>243</v>
      </c>
      <c r="C70" s="10">
        <v>20</v>
      </c>
      <c r="D70" s="10"/>
      <c r="E70" s="10"/>
      <c r="F70" s="10">
        <v>5</v>
      </c>
      <c r="G70" s="10">
        <v>2</v>
      </c>
      <c r="H70" s="10"/>
      <c r="I70" s="10"/>
      <c r="J70" s="10"/>
      <c r="K70" s="10"/>
      <c r="L70" s="10">
        <v>6</v>
      </c>
      <c r="M70" s="10">
        <v>7</v>
      </c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" customFormat="1" ht="14.1" customHeight="1" x14ac:dyDescent="0.2">
      <c r="A71" s="8" t="s">
        <v>120</v>
      </c>
      <c r="B71" s="9" t="s">
        <v>121</v>
      </c>
      <c r="C71" s="10">
        <v>51</v>
      </c>
      <c r="D71" s="10"/>
      <c r="E71" s="10"/>
      <c r="F71" s="10">
        <v>7</v>
      </c>
      <c r="G71" s="10">
        <v>2</v>
      </c>
      <c r="H71" s="10"/>
      <c r="I71" s="10"/>
      <c r="J71" s="10"/>
      <c r="K71" s="10"/>
      <c r="L71" s="10">
        <v>11</v>
      </c>
      <c r="M71" s="10">
        <v>24</v>
      </c>
      <c r="N71" s="10"/>
      <c r="O71" s="10"/>
      <c r="P71" s="10">
        <v>2</v>
      </c>
      <c r="Q71" s="10"/>
      <c r="R71" s="10">
        <v>3</v>
      </c>
      <c r="S71" s="10"/>
      <c r="T71" s="10"/>
      <c r="U71" s="10"/>
      <c r="V71" s="10">
        <v>1</v>
      </c>
      <c r="W71" s="10"/>
      <c r="X71" s="10"/>
      <c r="Y71" s="10">
        <v>1</v>
      </c>
    </row>
    <row r="72" spans="1:25" s="1" customFormat="1" ht="14.1" customHeight="1" x14ac:dyDescent="0.2">
      <c r="A72" s="8" t="s">
        <v>122</v>
      </c>
      <c r="B72" s="9" t="s">
        <v>123</v>
      </c>
      <c r="C72" s="10">
        <v>17762</v>
      </c>
      <c r="D72" s="10">
        <v>20</v>
      </c>
      <c r="E72" s="10">
        <v>7</v>
      </c>
      <c r="F72" s="10">
        <v>1856</v>
      </c>
      <c r="G72" s="10">
        <v>1033</v>
      </c>
      <c r="H72" s="10">
        <v>5</v>
      </c>
      <c r="I72" s="10">
        <v>19</v>
      </c>
      <c r="J72" s="10">
        <v>66</v>
      </c>
      <c r="K72" s="10"/>
      <c r="L72" s="10">
        <v>5352</v>
      </c>
      <c r="M72" s="10">
        <v>6857</v>
      </c>
      <c r="N72" s="10"/>
      <c r="O72" s="10">
        <v>30</v>
      </c>
      <c r="P72" s="10">
        <v>597</v>
      </c>
      <c r="Q72" s="10">
        <v>1</v>
      </c>
      <c r="R72" s="10">
        <v>302</v>
      </c>
      <c r="S72" s="10">
        <v>170</v>
      </c>
      <c r="T72" s="10">
        <v>28</v>
      </c>
      <c r="U72" s="10">
        <v>397</v>
      </c>
      <c r="V72" s="10">
        <v>356</v>
      </c>
      <c r="W72" s="10"/>
      <c r="X72" s="10">
        <v>50</v>
      </c>
      <c r="Y72" s="10">
        <v>616</v>
      </c>
    </row>
    <row r="73" spans="1:25" s="1" customFormat="1" ht="14.1" customHeight="1" x14ac:dyDescent="0.2">
      <c r="A73" s="8" t="s">
        <v>170</v>
      </c>
      <c r="B73" s="9" t="s">
        <v>171</v>
      </c>
      <c r="C73" s="10">
        <v>64</v>
      </c>
      <c r="D73" s="10"/>
      <c r="E73" s="10"/>
      <c r="F73" s="10">
        <v>11</v>
      </c>
      <c r="G73" s="10">
        <v>4</v>
      </c>
      <c r="H73" s="10"/>
      <c r="I73" s="10"/>
      <c r="J73" s="10"/>
      <c r="K73" s="10"/>
      <c r="L73" s="10">
        <v>14</v>
      </c>
      <c r="M73" s="10">
        <v>30</v>
      </c>
      <c r="N73" s="10"/>
      <c r="O73" s="10">
        <v>1</v>
      </c>
      <c r="P73" s="10">
        <v>1</v>
      </c>
      <c r="Q73" s="10"/>
      <c r="R73" s="10">
        <v>1</v>
      </c>
      <c r="S73" s="10"/>
      <c r="T73" s="10"/>
      <c r="U73" s="10"/>
      <c r="V73" s="10"/>
      <c r="W73" s="10"/>
      <c r="X73" s="10">
        <v>1</v>
      </c>
      <c r="Y73" s="10">
        <v>1</v>
      </c>
    </row>
    <row r="74" spans="1:25" s="1" customFormat="1" ht="14.1" customHeight="1" x14ac:dyDescent="0.2">
      <c r="A74" s="8" t="s">
        <v>86</v>
      </c>
      <c r="B74" s="9" t="s">
        <v>87</v>
      </c>
      <c r="C74" s="10">
        <v>41</v>
      </c>
      <c r="D74" s="10"/>
      <c r="E74" s="10"/>
      <c r="F74" s="10">
        <v>6</v>
      </c>
      <c r="G74" s="10">
        <v>3</v>
      </c>
      <c r="H74" s="10"/>
      <c r="I74" s="10"/>
      <c r="J74" s="10"/>
      <c r="K74" s="10"/>
      <c r="L74" s="10">
        <v>7</v>
      </c>
      <c r="M74" s="10">
        <v>23</v>
      </c>
      <c r="N74" s="10"/>
      <c r="O74" s="10"/>
      <c r="P74" s="10">
        <v>1</v>
      </c>
      <c r="Q74" s="10"/>
      <c r="R74" s="10">
        <v>1</v>
      </c>
      <c r="S74" s="10"/>
      <c r="T74" s="10"/>
      <c r="U74" s="10"/>
      <c r="V74" s="10"/>
      <c r="W74" s="10"/>
      <c r="X74" s="10"/>
      <c r="Y74" s="10"/>
    </row>
    <row r="75" spans="1:25" s="1" customFormat="1" ht="14.1" customHeight="1" x14ac:dyDescent="0.2">
      <c r="A75" s="8" t="s">
        <v>124</v>
      </c>
      <c r="B75" s="9" t="s">
        <v>125</v>
      </c>
      <c r="C75" s="10">
        <v>39</v>
      </c>
      <c r="D75" s="10"/>
      <c r="E75" s="10"/>
      <c r="F75" s="10">
        <v>6</v>
      </c>
      <c r="G75" s="10">
        <v>4</v>
      </c>
      <c r="H75" s="10"/>
      <c r="I75" s="10"/>
      <c r="J75" s="10"/>
      <c r="K75" s="10"/>
      <c r="L75" s="10">
        <v>7</v>
      </c>
      <c r="M75" s="10">
        <v>18</v>
      </c>
      <c r="N75" s="10"/>
      <c r="O75" s="10"/>
      <c r="P75" s="10">
        <v>2</v>
      </c>
      <c r="Q75" s="10"/>
      <c r="R75" s="10">
        <v>2</v>
      </c>
      <c r="S75" s="10"/>
      <c r="T75" s="10"/>
      <c r="U75" s="10"/>
      <c r="V75" s="10"/>
      <c r="W75" s="10"/>
      <c r="X75" s="10"/>
      <c r="Y75" s="10"/>
    </row>
    <row r="76" spans="1:25" s="1" customFormat="1" ht="14.1" customHeight="1" x14ac:dyDescent="0.2">
      <c r="A76" s="4" t="s">
        <v>158</v>
      </c>
      <c r="B76" s="5" t="s">
        <v>159</v>
      </c>
      <c r="C76" s="6">
        <v>11</v>
      </c>
      <c r="D76" s="6">
        <v>1</v>
      </c>
      <c r="E76" s="6"/>
      <c r="F76" s="6">
        <v>2</v>
      </c>
      <c r="G76" s="6"/>
      <c r="H76" s="6"/>
      <c r="I76" s="6"/>
      <c r="J76" s="6"/>
      <c r="K76" s="6"/>
      <c r="L76" s="6">
        <v>2</v>
      </c>
      <c r="M76" s="6">
        <v>5</v>
      </c>
      <c r="N76" s="6"/>
      <c r="O76" s="6"/>
      <c r="P76" s="6"/>
      <c r="Q76" s="6"/>
      <c r="R76" s="6"/>
      <c r="S76" s="6"/>
      <c r="T76" s="6"/>
      <c r="U76" s="6"/>
      <c r="V76" s="6">
        <v>1</v>
      </c>
      <c r="W76" s="6"/>
      <c r="X76" s="6"/>
      <c r="Y76" s="6"/>
    </row>
    <row r="77" spans="1:25" s="1" customFormat="1" ht="14.1" customHeight="1" x14ac:dyDescent="0.2">
      <c r="A77" s="4" t="s">
        <v>268</v>
      </c>
      <c r="B77" s="5" t="s">
        <v>269</v>
      </c>
      <c r="C77" s="6">
        <v>22</v>
      </c>
      <c r="D77" s="6"/>
      <c r="E77" s="6"/>
      <c r="F77" s="6">
        <v>2</v>
      </c>
      <c r="G77" s="6">
        <v>1</v>
      </c>
      <c r="H77" s="6"/>
      <c r="I77" s="6"/>
      <c r="J77" s="6"/>
      <c r="K77" s="6"/>
      <c r="L77" s="6">
        <v>6</v>
      </c>
      <c r="M77" s="6">
        <v>11</v>
      </c>
      <c r="N77" s="6"/>
      <c r="O77" s="6"/>
      <c r="P77" s="6">
        <v>1</v>
      </c>
      <c r="Q77" s="6"/>
      <c r="R77" s="6">
        <v>1</v>
      </c>
      <c r="S77" s="6"/>
      <c r="T77" s="6"/>
      <c r="U77" s="6"/>
      <c r="V77" s="6"/>
      <c r="W77" s="6"/>
      <c r="X77" s="6"/>
      <c r="Y77" s="6"/>
    </row>
    <row r="78" spans="1:25" s="1" customFormat="1" ht="14.1" customHeight="1" x14ac:dyDescent="0.2">
      <c r="A78" s="14" t="s">
        <v>192</v>
      </c>
      <c r="B78" s="19" t="s">
        <v>193</v>
      </c>
      <c r="C78" s="27">
        <v>29</v>
      </c>
      <c r="D78" s="27"/>
      <c r="E78" s="27"/>
      <c r="F78" s="27">
        <v>4</v>
      </c>
      <c r="G78" s="27"/>
      <c r="H78" s="27"/>
      <c r="I78" s="27"/>
      <c r="J78" s="27"/>
      <c r="K78" s="27"/>
      <c r="L78" s="27">
        <v>4</v>
      </c>
      <c r="M78" s="27">
        <v>19</v>
      </c>
      <c r="N78" s="27"/>
      <c r="O78" s="27"/>
      <c r="P78" s="27">
        <v>1</v>
      </c>
      <c r="Q78" s="27"/>
      <c r="R78" s="27">
        <v>1</v>
      </c>
      <c r="S78" s="27"/>
      <c r="T78" s="27"/>
      <c r="U78" s="27"/>
      <c r="V78" s="27"/>
      <c r="W78" s="27"/>
      <c r="X78" s="27"/>
      <c r="Y78" s="27"/>
    </row>
    <row r="79" spans="1:25" s="1" customFormat="1" ht="14.1" customHeight="1" x14ac:dyDescent="0.2">
      <c r="A79" s="14" t="s">
        <v>172</v>
      </c>
      <c r="B79" s="20" t="s">
        <v>173</v>
      </c>
      <c r="C79" s="26">
        <v>299</v>
      </c>
      <c r="D79" s="26">
        <v>2</v>
      </c>
      <c r="E79" s="26"/>
      <c r="F79" s="26">
        <v>23</v>
      </c>
      <c r="G79" s="26">
        <v>19</v>
      </c>
      <c r="H79" s="26"/>
      <c r="I79" s="26">
        <v>2</v>
      </c>
      <c r="J79" s="26"/>
      <c r="K79" s="26"/>
      <c r="L79" s="26">
        <v>88</v>
      </c>
      <c r="M79" s="26">
        <v>144</v>
      </c>
      <c r="N79" s="26"/>
      <c r="O79" s="26">
        <v>1</v>
      </c>
      <c r="P79" s="26">
        <v>8</v>
      </c>
      <c r="Q79" s="26"/>
      <c r="R79" s="26">
        <v>9</v>
      </c>
      <c r="S79" s="26"/>
      <c r="T79" s="26">
        <v>1</v>
      </c>
      <c r="U79" s="26"/>
      <c r="V79" s="26">
        <v>2</v>
      </c>
      <c r="W79" s="26"/>
      <c r="X79" s="26"/>
      <c r="Y79" s="26"/>
    </row>
    <row r="80" spans="1:25" s="1" customFormat="1" ht="18.2" customHeight="1" x14ac:dyDescent="0.2">
      <c r="A80" s="14" t="s">
        <v>160</v>
      </c>
      <c r="B80" s="19" t="s">
        <v>161</v>
      </c>
      <c r="C80" s="25">
        <v>59</v>
      </c>
      <c r="D80" s="25"/>
      <c r="E80" s="25"/>
      <c r="F80" s="26">
        <v>4</v>
      </c>
      <c r="G80" s="26">
        <v>4</v>
      </c>
      <c r="H80" s="26"/>
      <c r="I80" s="26"/>
      <c r="J80" s="26"/>
      <c r="K80" s="26"/>
      <c r="L80" s="26">
        <v>11</v>
      </c>
      <c r="M80" s="26">
        <v>34</v>
      </c>
      <c r="N80" s="26"/>
      <c r="O80" s="26"/>
      <c r="P80" s="26">
        <v>3</v>
      </c>
      <c r="Q80" s="26"/>
      <c r="R80" s="26">
        <v>2</v>
      </c>
      <c r="S80" s="26"/>
      <c r="T80" s="26"/>
      <c r="U80" s="26">
        <v>1</v>
      </c>
      <c r="V80" s="26"/>
      <c r="W80" s="26"/>
      <c r="X80" s="26"/>
      <c r="Y80" s="26"/>
    </row>
    <row r="81" spans="1:25" s="1" customFormat="1" ht="22.7" customHeight="1" x14ac:dyDescent="0.2">
      <c r="A81" s="16" t="s">
        <v>162</v>
      </c>
      <c r="B81" s="22" t="s">
        <v>163</v>
      </c>
      <c r="C81" s="27">
        <v>11</v>
      </c>
      <c r="D81" s="27"/>
      <c r="E81" s="27"/>
      <c r="F81" s="27"/>
      <c r="G81" s="27">
        <v>1</v>
      </c>
      <c r="H81" s="27"/>
      <c r="I81" s="27"/>
      <c r="J81" s="27"/>
      <c r="K81" s="27"/>
      <c r="L81" s="27"/>
      <c r="M81" s="27">
        <v>7</v>
      </c>
      <c r="N81" s="27"/>
      <c r="O81" s="27"/>
      <c r="P81" s="27"/>
      <c r="Q81" s="27"/>
      <c r="R81" s="27">
        <v>2</v>
      </c>
      <c r="S81" s="27"/>
      <c r="T81" s="27"/>
      <c r="U81" s="27"/>
      <c r="V81" s="27"/>
      <c r="W81" s="27"/>
      <c r="X81" s="27">
        <v>1</v>
      </c>
      <c r="Y81" s="27"/>
    </row>
    <row r="82" spans="1:25" s="1" customFormat="1" ht="14.1" customHeight="1" x14ac:dyDescent="0.2">
      <c r="A82" s="8" t="s">
        <v>126</v>
      </c>
      <c r="B82" s="9" t="s">
        <v>127</v>
      </c>
      <c r="C82" s="10">
        <v>341</v>
      </c>
      <c r="D82" s="10">
        <v>2</v>
      </c>
      <c r="E82" s="10"/>
      <c r="F82" s="10">
        <v>36</v>
      </c>
      <c r="G82" s="10">
        <v>24</v>
      </c>
      <c r="H82" s="10"/>
      <c r="I82" s="10">
        <v>1</v>
      </c>
      <c r="J82" s="10"/>
      <c r="K82" s="10"/>
      <c r="L82" s="10">
        <v>67</v>
      </c>
      <c r="M82" s="10">
        <v>175</v>
      </c>
      <c r="N82" s="10"/>
      <c r="O82" s="10"/>
      <c r="P82" s="10">
        <v>6</v>
      </c>
      <c r="Q82" s="10"/>
      <c r="R82" s="10">
        <v>5</v>
      </c>
      <c r="S82" s="10">
        <v>9</v>
      </c>
      <c r="T82" s="10"/>
      <c r="U82" s="10">
        <v>6</v>
      </c>
      <c r="V82" s="10">
        <v>6</v>
      </c>
      <c r="W82" s="10"/>
      <c r="X82" s="10">
        <v>1</v>
      </c>
      <c r="Y82" s="10">
        <v>3</v>
      </c>
    </row>
    <row r="83" spans="1:25" s="1" customFormat="1" ht="14.1" customHeight="1" x14ac:dyDescent="0.2">
      <c r="A83" s="8" t="s">
        <v>270</v>
      </c>
      <c r="B83" s="9" t="s">
        <v>271</v>
      </c>
      <c r="C83" s="10">
        <v>282</v>
      </c>
      <c r="D83" s="10">
        <v>2</v>
      </c>
      <c r="E83" s="10">
        <v>1</v>
      </c>
      <c r="F83" s="10">
        <v>35</v>
      </c>
      <c r="G83" s="10">
        <v>27</v>
      </c>
      <c r="H83" s="10"/>
      <c r="I83" s="10">
        <v>2</v>
      </c>
      <c r="J83" s="10"/>
      <c r="K83" s="10"/>
      <c r="L83" s="10">
        <v>72</v>
      </c>
      <c r="M83" s="10">
        <v>115</v>
      </c>
      <c r="N83" s="10"/>
      <c r="O83" s="10">
        <v>1</v>
      </c>
      <c r="P83" s="10">
        <v>9</v>
      </c>
      <c r="Q83" s="10"/>
      <c r="R83" s="10">
        <v>10</v>
      </c>
      <c r="S83" s="10"/>
      <c r="T83" s="10"/>
      <c r="U83" s="10">
        <v>1</v>
      </c>
      <c r="V83" s="10">
        <v>4</v>
      </c>
      <c r="W83" s="10"/>
      <c r="X83" s="10">
        <v>1</v>
      </c>
      <c r="Y83" s="10">
        <v>2</v>
      </c>
    </row>
    <row r="84" spans="1:25" s="1" customFormat="1" ht="14.1" customHeight="1" x14ac:dyDescent="0.2">
      <c r="A84" s="8" t="s">
        <v>128</v>
      </c>
      <c r="B84" s="9" t="s">
        <v>129</v>
      </c>
      <c r="C84" s="10">
        <v>367</v>
      </c>
      <c r="D84" s="10">
        <v>2</v>
      </c>
      <c r="E84" s="10">
        <v>1</v>
      </c>
      <c r="F84" s="10">
        <v>31</v>
      </c>
      <c r="G84" s="10">
        <v>25</v>
      </c>
      <c r="H84" s="10"/>
      <c r="I84" s="10">
        <v>1</v>
      </c>
      <c r="J84" s="10"/>
      <c r="K84" s="10"/>
      <c r="L84" s="10">
        <v>119</v>
      </c>
      <c r="M84" s="10">
        <v>155</v>
      </c>
      <c r="N84" s="10"/>
      <c r="O84" s="10">
        <v>2</v>
      </c>
      <c r="P84" s="10">
        <v>4</v>
      </c>
      <c r="Q84" s="10"/>
      <c r="R84" s="10">
        <v>19</v>
      </c>
      <c r="S84" s="10"/>
      <c r="T84" s="10"/>
      <c r="U84" s="10">
        <v>1</v>
      </c>
      <c r="V84" s="10">
        <v>4</v>
      </c>
      <c r="W84" s="10"/>
      <c r="X84" s="10">
        <v>2</v>
      </c>
      <c r="Y84" s="10">
        <v>1</v>
      </c>
    </row>
    <row r="85" spans="1:25" s="1" customFormat="1" ht="14.1" customHeight="1" x14ac:dyDescent="0.2">
      <c r="A85" s="8" t="s">
        <v>272</v>
      </c>
      <c r="B85" s="9" t="s">
        <v>273</v>
      </c>
      <c r="C85" s="10">
        <v>25</v>
      </c>
      <c r="D85" s="10"/>
      <c r="E85" s="10"/>
      <c r="F85" s="10">
        <v>6</v>
      </c>
      <c r="G85" s="10">
        <v>3</v>
      </c>
      <c r="H85" s="10"/>
      <c r="I85" s="10"/>
      <c r="J85" s="10"/>
      <c r="K85" s="10"/>
      <c r="L85" s="10"/>
      <c r="M85" s="10">
        <v>16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" customFormat="1" ht="14.1" customHeight="1" x14ac:dyDescent="0.2">
      <c r="A86" s="8" t="s">
        <v>216</v>
      </c>
      <c r="B86" s="9" t="s">
        <v>217</v>
      </c>
      <c r="C86" s="10">
        <v>22</v>
      </c>
      <c r="D86" s="10"/>
      <c r="E86" s="10"/>
      <c r="F86" s="10">
        <v>2</v>
      </c>
      <c r="G86" s="10">
        <v>3</v>
      </c>
      <c r="H86" s="10"/>
      <c r="I86" s="10"/>
      <c r="J86" s="10"/>
      <c r="K86" s="10"/>
      <c r="L86" s="10">
        <v>1</v>
      </c>
      <c r="M86" s="10">
        <v>13</v>
      </c>
      <c r="N86" s="10"/>
      <c r="O86" s="10"/>
      <c r="P86" s="10"/>
      <c r="Q86" s="10"/>
      <c r="R86" s="10">
        <v>2</v>
      </c>
      <c r="S86" s="10"/>
      <c r="T86" s="10"/>
      <c r="U86" s="10"/>
      <c r="V86" s="10"/>
      <c r="W86" s="10"/>
      <c r="X86" s="10"/>
      <c r="Y86" s="10">
        <v>1</v>
      </c>
    </row>
    <row r="87" spans="1:25" s="1" customFormat="1" ht="14.1" customHeight="1" x14ac:dyDescent="0.2">
      <c r="A87" s="8" t="s">
        <v>274</v>
      </c>
      <c r="B87" s="9" t="s">
        <v>275</v>
      </c>
      <c r="C87" s="10">
        <v>12</v>
      </c>
      <c r="D87" s="10"/>
      <c r="E87" s="10"/>
      <c r="F87" s="10">
        <v>3</v>
      </c>
      <c r="G87" s="10">
        <v>1</v>
      </c>
      <c r="H87" s="10"/>
      <c r="I87" s="10"/>
      <c r="J87" s="10"/>
      <c r="K87" s="10"/>
      <c r="L87" s="10">
        <v>3</v>
      </c>
      <c r="M87" s="10">
        <v>5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" customFormat="1" ht="14.1" customHeight="1" x14ac:dyDescent="0.2">
      <c r="A88" s="8" t="s">
        <v>276</v>
      </c>
      <c r="B88" s="9" t="s">
        <v>277</v>
      </c>
      <c r="C88" s="10">
        <v>57</v>
      </c>
      <c r="D88" s="10"/>
      <c r="E88" s="10"/>
      <c r="F88" s="10">
        <v>4</v>
      </c>
      <c r="G88" s="10">
        <v>3</v>
      </c>
      <c r="H88" s="10"/>
      <c r="I88" s="10">
        <v>1</v>
      </c>
      <c r="J88" s="10"/>
      <c r="K88" s="10"/>
      <c r="L88" s="10">
        <v>10</v>
      </c>
      <c r="M88" s="10">
        <v>32</v>
      </c>
      <c r="N88" s="10"/>
      <c r="O88" s="10"/>
      <c r="P88" s="10">
        <v>3</v>
      </c>
      <c r="Q88" s="10"/>
      <c r="R88" s="10">
        <v>2</v>
      </c>
      <c r="S88" s="10">
        <v>1</v>
      </c>
      <c r="T88" s="10"/>
      <c r="U88" s="10"/>
      <c r="V88" s="10"/>
      <c r="W88" s="10"/>
      <c r="X88" s="10"/>
      <c r="Y88" s="10">
        <v>1</v>
      </c>
    </row>
    <row r="89" spans="1:25" s="1" customFormat="1" ht="14.1" customHeight="1" x14ac:dyDescent="0.2">
      <c r="A89" s="8" t="s">
        <v>218</v>
      </c>
      <c r="B89" s="9" t="s">
        <v>219</v>
      </c>
      <c r="C89" s="10">
        <v>12</v>
      </c>
      <c r="D89" s="10">
        <v>1</v>
      </c>
      <c r="E89" s="10"/>
      <c r="F89" s="10"/>
      <c r="G89" s="10">
        <v>3</v>
      </c>
      <c r="H89" s="10"/>
      <c r="I89" s="10">
        <v>1</v>
      </c>
      <c r="J89" s="10"/>
      <c r="K89" s="10"/>
      <c r="L89" s="10">
        <v>1</v>
      </c>
      <c r="M89" s="10">
        <v>5</v>
      </c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>
        <v>1</v>
      </c>
      <c r="Y89" s="10"/>
    </row>
    <row r="90" spans="1:25" s="1" customFormat="1" ht="14.1" customHeight="1" x14ac:dyDescent="0.2">
      <c r="A90" s="8" t="s">
        <v>68</v>
      </c>
      <c r="B90" s="9" t="s">
        <v>69</v>
      </c>
      <c r="C90" s="10">
        <v>85</v>
      </c>
      <c r="D90" s="10">
        <v>2</v>
      </c>
      <c r="E90" s="10"/>
      <c r="F90" s="10">
        <v>17</v>
      </c>
      <c r="G90" s="10">
        <v>3</v>
      </c>
      <c r="H90" s="10"/>
      <c r="I90" s="10">
        <v>2</v>
      </c>
      <c r="J90" s="10"/>
      <c r="K90" s="10"/>
      <c r="L90" s="10">
        <v>14</v>
      </c>
      <c r="M90" s="10">
        <v>38</v>
      </c>
      <c r="N90" s="10"/>
      <c r="O90" s="10"/>
      <c r="P90" s="10">
        <v>1</v>
      </c>
      <c r="Q90" s="10"/>
      <c r="R90" s="10">
        <v>6</v>
      </c>
      <c r="S90" s="10"/>
      <c r="T90" s="10"/>
      <c r="U90" s="10"/>
      <c r="V90" s="10"/>
      <c r="W90" s="10"/>
      <c r="X90" s="10">
        <v>1</v>
      </c>
      <c r="Y90" s="10">
        <v>1</v>
      </c>
    </row>
    <row r="91" spans="1:25" s="1" customFormat="1" ht="14.1" customHeight="1" x14ac:dyDescent="0.2">
      <c r="A91" s="8" t="s">
        <v>130</v>
      </c>
      <c r="B91" s="9" t="s">
        <v>131</v>
      </c>
      <c r="C91" s="10">
        <v>135</v>
      </c>
      <c r="D91" s="10"/>
      <c r="E91" s="10"/>
      <c r="F91" s="10">
        <v>18</v>
      </c>
      <c r="G91" s="10">
        <v>9</v>
      </c>
      <c r="H91" s="10"/>
      <c r="I91" s="10"/>
      <c r="J91" s="10"/>
      <c r="K91" s="10"/>
      <c r="L91" s="10">
        <v>33</v>
      </c>
      <c r="M91" s="10">
        <v>56</v>
      </c>
      <c r="N91" s="10"/>
      <c r="O91" s="10"/>
      <c r="P91" s="10">
        <v>1</v>
      </c>
      <c r="Q91" s="10"/>
      <c r="R91" s="10">
        <v>11</v>
      </c>
      <c r="S91" s="10"/>
      <c r="T91" s="10"/>
      <c r="U91" s="10">
        <v>1</v>
      </c>
      <c r="V91" s="10">
        <v>3</v>
      </c>
      <c r="W91" s="10"/>
      <c r="X91" s="10">
        <v>1</v>
      </c>
      <c r="Y91" s="10">
        <v>2</v>
      </c>
    </row>
    <row r="92" spans="1:25" s="1" customFormat="1" ht="14.1" customHeight="1" x14ac:dyDescent="0.2">
      <c r="A92" s="8" t="s">
        <v>44</v>
      </c>
      <c r="B92" s="9" t="s">
        <v>45</v>
      </c>
      <c r="C92" s="10">
        <v>20</v>
      </c>
      <c r="D92" s="10"/>
      <c r="E92" s="10"/>
      <c r="F92" s="10"/>
      <c r="G92" s="10">
        <v>1</v>
      </c>
      <c r="H92" s="10"/>
      <c r="I92" s="10"/>
      <c r="J92" s="10"/>
      <c r="K92" s="10"/>
      <c r="L92" s="10">
        <v>3</v>
      </c>
      <c r="M92" s="10">
        <v>16</v>
      </c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" customFormat="1" ht="14.1" customHeight="1" x14ac:dyDescent="0.2">
      <c r="A93" s="8" t="s">
        <v>132</v>
      </c>
      <c r="B93" s="9" t="s">
        <v>133</v>
      </c>
      <c r="C93" s="10">
        <v>27</v>
      </c>
      <c r="D93" s="10">
        <v>1</v>
      </c>
      <c r="E93" s="10"/>
      <c r="F93" s="10">
        <v>4</v>
      </c>
      <c r="G93" s="10"/>
      <c r="H93" s="10"/>
      <c r="I93" s="10"/>
      <c r="J93" s="10"/>
      <c r="K93" s="10"/>
      <c r="L93" s="10">
        <v>4</v>
      </c>
      <c r="M93" s="10">
        <v>13</v>
      </c>
      <c r="N93" s="10"/>
      <c r="O93" s="10"/>
      <c r="P93" s="10"/>
      <c r="Q93" s="10"/>
      <c r="R93" s="10">
        <v>3</v>
      </c>
      <c r="S93" s="10"/>
      <c r="T93" s="10"/>
      <c r="U93" s="10"/>
      <c r="V93" s="10">
        <v>2</v>
      </c>
      <c r="W93" s="10"/>
      <c r="X93" s="10"/>
      <c r="Y93" s="10"/>
    </row>
    <row r="94" spans="1:25" s="1" customFormat="1" ht="14.1" customHeight="1" x14ac:dyDescent="0.2">
      <c r="A94" s="8" t="s">
        <v>88</v>
      </c>
      <c r="B94" s="9" t="s">
        <v>89</v>
      </c>
      <c r="C94" s="10">
        <v>29</v>
      </c>
      <c r="D94" s="10">
        <v>1</v>
      </c>
      <c r="E94" s="10"/>
      <c r="F94" s="10">
        <v>2</v>
      </c>
      <c r="G94" s="10">
        <v>3</v>
      </c>
      <c r="H94" s="10"/>
      <c r="I94" s="10"/>
      <c r="J94" s="10"/>
      <c r="K94" s="10"/>
      <c r="L94" s="10">
        <v>5</v>
      </c>
      <c r="M94" s="10">
        <v>15</v>
      </c>
      <c r="N94" s="10"/>
      <c r="O94" s="10"/>
      <c r="P94" s="10">
        <v>1</v>
      </c>
      <c r="Q94" s="10"/>
      <c r="R94" s="10">
        <v>1</v>
      </c>
      <c r="S94" s="10"/>
      <c r="T94" s="10"/>
      <c r="U94" s="10"/>
      <c r="V94" s="10">
        <v>1</v>
      </c>
      <c r="W94" s="10"/>
      <c r="X94" s="10"/>
      <c r="Y94" s="10"/>
    </row>
    <row r="95" spans="1:25" s="1" customFormat="1" ht="14.1" customHeight="1" x14ac:dyDescent="0.2">
      <c r="A95" s="8" t="s">
        <v>220</v>
      </c>
      <c r="B95" s="9" t="s">
        <v>221</v>
      </c>
      <c r="C95" s="10">
        <v>78</v>
      </c>
      <c r="D95" s="10"/>
      <c r="E95" s="10"/>
      <c r="F95" s="10">
        <v>8</v>
      </c>
      <c r="G95" s="10">
        <v>6</v>
      </c>
      <c r="H95" s="10"/>
      <c r="I95" s="10"/>
      <c r="J95" s="10"/>
      <c r="K95" s="10"/>
      <c r="L95" s="10">
        <v>16</v>
      </c>
      <c r="M95" s="10">
        <v>40</v>
      </c>
      <c r="N95" s="10"/>
      <c r="O95" s="10"/>
      <c r="P95" s="10">
        <v>2</v>
      </c>
      <c r="Q95" s="10"/>
      <c r="R95" s="10">
        <v>2</v>
      </c>
      <c r="S95" s="10"/>
      <c r="T95" s="10"/>
      <c r="U95" s="10">
        <v>1</v>
      </c>
      <c r="V95" s="10">
        <v>3</v>
      </c>
      <c r="W95" s="10"/>
      <c r="X95" s="10"/>
      <c r="Y95" s="10"/>
    </row>
    <row r="96" spans="1:25" s="1" customFormat="1" ht="14.1" customHeight="1" x14ac:dyDescent="0.2">
      <c r="A96" s="8" t="s">
        <v>174</v>
      </c>
      <c r="B96" s="9" t="s">
        <v>175</v>
      </c>
      <c r="C96" s="10">
        <v>84</v>
      </c>
      <c r="D96" s="10"/>
      <c r="E96" s="10"/>
      <c r="F96" s="10">
        <v>18</v>
      </c>
      <c r="G96" s="10">
        <v>4</v>
      </c>
      <c r="H96" s="10"/>
      <c r="I96" s="10"/>
      <c r="J96" s="10"/>
      <c r="K96" s="10"/>
      <c r="L96" s="10">
        <v>22</v>
      </c>
      <c r="M96" s="10">
        <v>31</v>
      </c>
      <c r="N96" s="10"/>
      <c r="O96" s="10"/>
      <c r="P96" s="10">
        <v>2</v>
      </c>
      <c r="Q96" s="10"/>
      <c r="R96" s="10">
        <v>3</v>
      </c>
      <c r="S96" s="10">
        <v>1</v>
      </c>
      <c r="T96" s="10"/>
      <c r="U96" s="10">
        <v>1</v>
      </c>
      <c r="V96" s="10"/>
      <c r="W96" s="10"/>
      <c r="X96" s="10"/>
      <c r="Y96" s="10">
        <v>2</v>
      </c>
    </row>
    <row r="97" spans="1:25" s="1" customFormat="1" ht="14.1" customHeight="1" x14ac:dyDescent="0.2">
      <c r="A97" s="8" t="s">
        <v>134</v>
      </c>
      <c r="B97" s="9" t="s">
        <v>135</v>
      </c>
      <c r="C97" s="10">
        <v>104</v>
      </c>
      <c r="D97" s="10">
        <v>7</v>
      </c>
      <c r="E97" s="10"/>
      <c r="F97" s="10">
        <v>12</v>
      </c>
      <c r="G97" s="10">
        <v>9</v>
      </c>
      <c r="H97" s="10"/>
      <c r="I97" s="10">
        <v>1</v>
      </c>
      <c r="J97" s="10"/>
      <c r="K97" s="10"/>
      <c r="L97" s="10">
        <v>31</v>
      </c>
      <c r="M97" s="10">
        <v>39</v>
      </c>
      <c r="N97" s="10"/>
      <c r="O97" s="10"/>
      <c r="P97" s="10"/>
      <c r="Q97" s="10"/>
      <c r="R97" s="10">
        <v>1</v>
      </c>
      <c r="S97" s="10"/>
      <c r="T97" s="10"/>
      <c r="U97" s="10"/>
      <c r="V97" s="10">
        <v>4</v>
      </c>
      <c r="W97" s="10"/>
      <c r="X97" s="10"/>
      <c r="Y97" s="10"/>
    </row>
    <row r="98" spans="1:25" s="1" customFormat="1" ht="14.1" customHeight="1" x14ac:dyDescent="0.2">
      <c r="A98" s="8" t="s">
        <v>46</v>
      </c>
      <c r="B98" s="9" t="s">
        <v>47</v>
      </c>
      <c r="C98" s="10">
        <v>20</v>
      </c>
      <c r="D98" s="10"/>
      <c r="E98" s="10"/>
      <c r="F98" s="10">
        <v>2</v>
      </c>
      <c r="G98" s="10"/>
      <c r="H98" s="10"/>
      <c r="I98" s="10"/>
      <c r="J98" s="10"/>
      <c r="K98" s="10"/>
      <c r="L98" s="10">
        <v>1</v>
      </c>
      <c r="M98" s="10">
        <v>14</v>
      </c>
      <c r="N98" s="10"/>
      <c r="O98" s="10"/>
      <c r="P98" s="10">
        <v>1</v>
      </c>
      <c r="Q98" s="10"/>
      <c r="R98" s="10">
        <v>1</v>
      </c>
      <c r="S98" s="10"/>
      <c r="T98" s="10"/>
      <c r="U98" s="10">
        <v>1</v>
      </c>
      <c r="V98" s="10"/>
      <c r="W98" s="10"/>
      <c r="X98" s="10"/>
      <c r="Y98" s="10"/>
    </row>
    <row r="99" spans="1:25" s="1" customFormat="1" ht="14.1" customHeight="1" x14ac:dyDescent="0.2">
      <c r="A99" s="8" t="s">
        <v>202</v>
      </c>
      <c r="B99" s="9" t="s">
        <v>203</v>
      </c>
      <c r="C99" s="10">
        <v>14</v>
      </c>
      <c r="D99" s="10">
        <v>1</v>
      </c>
      <c r="E99" s="10"/>
      <c r="F99" s="10">
        <v>2</v>
      </c>
      <c r="G99" s="10">
        <v>2</v>
      </c>
      <c r="H99" s="10"/>
      <c r="I99" s="10"/>
      <c r="J99" s="10"/>
      <c r="K99" s="10"/>
      <c r="L99" s="10"/>
      <c r="M99" s="10">
        <v>4</v>
      </c>
      <c r="N99" s="10"/>
      <c r="O99" s="10"/>
      <c r="P99" s="10">
        <v>2</v>
      </c>
      <c r="Q99" s="10"/>
      <c r="R99" s="10">
        <v>2</v>
      </c>
      <c r="S99" s="10"/>
      <c r="T99" s="10"/>
      <c r="U99" s="10"/>
      <c r="V99" s="10"/>
      <c r="W99" s="10"/>
      <c r="X99" s="10"/>
      <c r="Y99" s="10">
        <v>1</v>
      </c>
    </row>
    <row r="100" spans="1:25" s="1" customFormat="1" ht="14.1" customHeight="1" x14ac:dyDescent="0.2">
      <c r="A100" s="8" t="s">
        <v>16</v>
      </c>
      <c r="B100" s="9" t="s">
        <v>17</v>
      </c>
      <c r="C100" s="10">
        <v>35</v>
      </c>
      <c r="D100" s="10"/>
      <c r="E100" s="10"/>
      <c r="F100" s="10">
        <v>4</v>
      </c>
      <c r="G100" s="10">
        <v>2</v>
      </c>
      <c r="H100" s="10"/>
      <c r="I100" s="10"/>
      <c r="J100" s="10"/>
      <c r="K100" s="10"/>
      <c r="L100" s="10">
        <v>8</v>
      </c>
      <c r="M100" s="10">
        <v>15</v>
      </c>
      <c r="N100" s="10"/>
      <c r="O100" s="10">
        <v>1</v>
      </c>
      <c r="P100" s="10">
        <v>1</v>
      </c>
      <c r="Q100" s="10"/>
      <c r="R100" s="10">
        <v>1</v>
      </c>
      <c r="S100" s="10">
        <v>2</v>
      </c>
      <c r="T100" s="10"/>
      <c r="U100" s="10"/>
      <c r="V100" s="10"/>
      <c r="W100" s="10"/>
      <c r="X100" s="10"/>
      <c r="Y100" s="10">
        <v>1</v>
      </c>
    </row>
    <row r="101" spans="1:25" s="1" customFormat="1" ht="14.1" customHeight="1" x14ac:dyDescent="0.2">
      <c r="A101" s="8" t="s">
        <v>136</v>
      </c>
      <c r="B101" s="9" t="s">
        <v>137</v>
      </c>
      <c r="C101" s="10">
        <v>36</v>
      </c>
      <c r="D101" s="10"/>
      <c r="E101" s="10"/>
      <c r="F101" s="10">
        <v>8</v>
      </c>
      <c r="G101" s="10">
        <v>2</v>
      </c>
      <c r="H101" s="10"/>
      <c r="I101" s="10">
        <v>1</v>
      </c>
      <c r="J101" s="10"/>
      <c r="K101" s="10"/>
      <c r="L101" s="10">
        <v>4</v>
      </c>
      <c r="M101" s="10">
        <v>17</v>
      </c>
      <c r="N101" s="10"/>
      <c r="O101" s="10"/>
      <c r="P101" s="10">
        <v>1</v>
      </c>
      <c r="Q101" s="10"/>
      <c r="R101" s="10">
        <v>2</v>
      </c>
      <c r="S101" s="10"/>
      <c r="T101" s="10"/>
      <c r="U101" s="10">
        <v>1</v>
      </c>
      <c r="V101" s="10"/>
      <c r="W101" s="10"/>
      <c r="X101" s="10"/>
      <c r="Y101" s="10"/>
    </row>
    <row r="102" spans="1:25" s="1" customFormat="1" ht="14.1" customHeight="1" x14ac:dyDescent="0.2">
      <c r="A102" s="8" t="s">
        <v>18</v>
      </c>
      <c r="B102" s="9" t="s">
        <v>19</v>
      </c>
      <c r="C102" s="10">
        <v>243</v>
      </c>
      <c r="D102" s="10"/>
      <c r="E102" s="10"/>
      <c r="F102" s="10">
        <v>26</v>
      </c>
      <c r="G102" s="10">
        <v>11</v>
      </c>
      <c r="H102" s="10"/>
      <c r="I102" s="10"/>
      <c r="J102" s="10"/>
      <c r="K102" s="10"/>
      <c r="L102" s="10">
        <v>57</v>
      </c>
      <c r="M102" s="10">
        <v>131</v>
      </c>
      <c r="N102" s="10"/>
      <c r="O102" s="10"/>
      <c r="P102" s="10">
        <v>3</v>
      </c>
      <c r="Q102" s="10"/>
      <c r="R102" s="10">
        <v>6</v>
      </c>
      <c r="S102" s="10">
        <v>2</v>
      </c>
      <c r="T102" s="10"/>
      <c r="U102" s="10">
        <v>1</v>
      </c>
      <c r="V102" s="10">
        <v>2</v>
      </c>
      <c r="W102" s="10"/>
      <c r="X102" s="10">
        <v>2</v>
      </c>
      <c r="Y102" s="10">
        <v>2</v>
      </c>
    </row>
    <row r="103" spans="1:25" s="1" customFormat="1" ht="14.1" customHeight="1" x14ac:dyDescent="0.2">
      <c r="A103" s="8" t="s">
        <v>138</v>
      </c>
      <c r="B103" s="9" t="s">
        <v>139</v>
      </c>
      <c r="C103" s="10">
        <v>24</v>
      </c>
      <c r="D103" s="10"/>
      <c r="E103" s="10"/>
      <c r="F103" s="10">
        <v>3</v>
      </c>
      <c r="G103" s="10">
        <v>1</v>
      </c>
      <c r="H103" s="10"/>
      <c r="I103" s="10"/>
      <c r="J103" s="10"/>
      <c r="K103" s="10"/>
      <c r="L103" s="10">
        <v>4</v>
      </c>
      <c r="M103" s="10">
        <v>11</v>
      </c>
      <c r="N103" s="10"/>
      <c r="O103" s="10"/>
      <c r="P103" s="10"/>
      <c r="Q103" s="10"/>
      <c r="R103" s="10">
        <v>4</v>
      </c>
      <c r="S103" s="10"/>
      <c r="T103" s="10">
        <v>1</v>
      </c>
      <c r="U103" s="10"/>
      <c r="V103" s="10"/>
      <c r="W103" s="10"/>
      <c r="X103" s="10"/>
      <c r="Y103" s="10"/>
    </row>
    <row r="104" spans="1:25" s="1" customFormat="1" ht="14.1" customHeight="1" x14ac:dyDescent="0.2">
      <c r="A104" s="8" t="s">
        <v>140</v>
      </c>
      <c r="B104" s="9" t="s">
        <v>141</v>
      </c>
      <c r="C104" s="10">
        <v>128</v>
      </c>
      <c r="D104" s="10"/>
      <c r="E104" s="10"/>
      <c r="F104" s="10">
        <v>10</v>
      </c>
      <c r="G104" s="10">
        <v>6</v>
      </c>
      <c r="H104" s="10"/>
      <c r="I104" s="10"/>
      <c r="J104" s="10"/>
      <c r="K104" s="10"/>
      <c r="L104" s="10">
        <v>43</v>
      </c>
      <c r="M104" s="10">
        <v>52</v>
      </c>
      <c r="N104" s="10"/>
      <c r="O104" s="10"/>
      <c r="P104" s="10">
        <v>4</v>
      </c>
      <c r="Q104" s="10"/>
      <c r="R104" s="10">
        <v>7</v>
      </c>
      <c r="S104" s="10"/>
      <c r="T104" s="10">
        <v>2</v>
      </c>
      <c r="U104" s="10">
        <v>1</v>
      </c>
      <c r="V104" s="10">
        <v>2</v>
      </c>
      <c r="W104" s="10"/>
      <c r="X104" s="10"/>
      <c r="Y104" s="10">
        <v>1</v>
      </c>
    </row>
    <row r="105" spans="1:25" s="1" customFormat="1" ht="14.1" customHeight="1" x14ac:dyDescent="0.2">
      <c r="A105" s="8" t="s">
        <v>38</v>
      </c>
      <c r="B105" s="9" t="s">
        <v>39</v>
      </c>
      <c r="C105" s="10">
        <v>13</v>
      </c>
      <c r="D105" s="10"/>
      <c r="E105" s="10"/>
      <c r="F105" s="10"/>
      <c r="G105" s="10"/>
      <c r="H105" s="10"/>
      <c r="I105" s="10"/>
      <c r="J105" s="10"/>
      <c r="K105" s="10"/>
      <c r="L105" s="10">
        <v>2</v>
      </c>
      <c r="M105" s="10">
        <v>9</v>
      </c>
      <c r="N105" s="10"/>
      <c r="O105" s="10"/>
      <c r="P105" s="10"/>
      <c r="Q105" s="10"/>
      <c r="R105" s="10">
        <v>1</v>
      </c>
      <c r="S105" s="10"/>
      <c r="T105" s="10"/>
      <c r="U105" s="10"/>
      <c r="V105" s="10">
        <v>1</v>
      </c>
      <c r="W105" s="10"/>
      <c r="X105" s="10"/>
      <c r="Y105" s="10"/>
    </row>
    <row r="106" spans="1:25" s="1" customFormat="1" ht="14.1" customHeight="1" x14ac:dyDescent="0.2">
      <c r="A106" s="8" t="s">
        <v>222</v>
      </c>
      <c r="B106" s="9" t="s">
        <v>223</v>
      </c>
      <c r="C106" s="10">
        <v>11</v>
      </c>
      <c r="D106" s="10"/>
      <c r="E106" s="10"/>
      <c r="F106" s="10"/>
      <c r="G106" s="10">
        <v>2</v>
      </c>
      <c r="H106" s="10"/>
      <c r="I106" s="10"/>
      <c r="J106" s="10"/>
      <c r="K106" s="10"/>
      <c r="L106" s="10">
        <v>1</v>
      </c>
      <c r="M106" s="10">
        <v>8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s="1" customFormat="1" ht="14.1" customHeight="1" x14ac:dyDescent="0.2">
      <c r="A107" s="8" t="s">
        <v>142</v>
      </c>
      <c r="B107" s="9" t="s">
        <v>143</v>
      </c>
      <c r="C107" s="10">
        <v>888</v>
      </c>
      <c r="D107" s="10">
        <v>2</v>
      </c>
      <c r="E107" s="10"/>
      <c r="F107" s="10">
        <v>109</v>
      </c>
      <c r="G107" s="10">
        <v>55</v>
      </c>
      <c r="H107" s="10"/>
      <c r="I107" s="10"/>
      <c r="J107" s="10">
        <v>5</v>
      </c>
      <c r="K107" s="10"/>
      <c r="L107" s="10">
        <v>312</v>
      </c>
      <c r="M107" s="10">
        <v>327</v>
      </c>
      <c r="N107" s="10"/>
      <c r="O107" s="10">
        <v>2</v>
      </c>
      <c r="P107" s="10">
        <v>11</v>
      </c>
      <c r="Q107" s="10"/>
      <c r="R107" s="10">
        <v>28</v>
      </c>
      <c r="S107" s="10"/>
      <c r="T107" s="10">
        <v>2</v>
      </c>
      <c r="U107" s="10">
        <v>7</v>
      </c>
      <c r="V107" s="10">
        <v>14</v>
      </c>
      <c r="W107" s="10"/>
      <c r="X107" s="10">
        <v>2</v>
      </c>
      <c r="Y107" s="10">
        <v>12</v>
      </c>
    </row>
    <row r="108" spans="1:25" s="1" customFormat="1" ht="14.1" customHeight="1" x14ac:dyDescent="0.2">
      <c r="A108" s="8" t="s">
        <v>204</v>
      </c>
      <c r="B108" s="9" t="s">
        <v>205</v>
      </c>
      <c r="C108" s="10">
        <v>50</v>
      </c>
      <c r="D108" s="10"/>
      <c r="E108" s="10"/>
      <c r="F108" s="10">
        <v>9</v>
      </c>
      <c r="G108" s="10">
        <v>5</v>
      </c>
      <c r="H108" s="10"/>
      <c r="I108" s="10"/>
      <c r="J108" s="10"/>
      <c r="K108" s="10"/>
      <c r="L108" s="10">
        <v>10</v>
      </c>
      <c r="M108" s="10">
        <v>21</v>
      </c>
      <c r="N108" s="10"/>
      <c r="O108" s="10"/>
      <c r="P108" s="10"/>
      <c r="Q108" s="10"/>
      <c r="R108" s="10">
        <v>4</v>
      </c>
      <c r="S108" s="10"/>
      <c r="T108" s="10"/>
      <c r="U108" s="10">
        <v>1</v>
      </c>
      <c r="V108" s="10"/>
      <c r="W108" s="10"/>
      <c r="X108" s="10"/>
      <c r="Y108" s="10"/>
    </row>
    <row r="109" spans="1:25" s="1" customFormat="1" ht="14.1" customHeight="1" x14ac:dyDescent="0.2">
      <c r="A109" s="8" t="s">
        <v>20</v>
      </c>
      <c r="B109" s="9" t="s">
        <v>21</v>
      </c>
      <c r="C109" s="10">
        <v>49</v>
      </c>
      <c r="D109" s="10"/>
      <c r="E109" s="10"/>
      <c r="F109" s="10">
        <v>4</v>
      </c>
      <c r="G109" s="10">
        <v>5</v>
      </c>
      <c r="H109" s="10"/>
      <c r="I109" s="10"/>
      <c r="J109" s="10"/>
      <c r="K109" s="10"/>
      <c r="L109" s="10">
        <v>7</v>
      </c>
      <c r="M109" s="10">
        <v>27</v>
      </c>
      <c r="N109" s="10"/>
      <c r="O109" s="10"/>
      <c r="P109" s="10"/>
      <c r="Q109" s="10"/>
      <c r="R109" s="10">
        <v>6</v>
      </c>
      <c r="S109" s="10"/>
      <c r="T109" s="10"/>
      <c r="U109" s="10"/>
      <c r="V109" s="10"/>
      <c r="W109" s="10"/>
      <c r="X109" s="10"/>
      <c r="Y109" s="10"/>
    </row>
    <row r="110" spans="1:25" s="1" customFormat="1" ht="14.1" customHeight="1" x14ac:dyDescent="0.2">
      <c r="A110" s="8" t="s">
        <v>22</v>
      </c>
      <c r="B110" s="9" t="s">
        <v>23</v>
      </c>
      <c r="C110" s="10">
        <v>106</v>
      </c>
      <c r="D110" s="10"/>
      <c r="E110" s="10"/>
      <c r="F110" s="10">
        <v>12</v>
      </c>
      <c r="G110" s="10">
        <v>7</v>
      </c>
      <c r="H110" s="10"/>
      <c r="I110" s="10">
        <v>1</v>
      </c>
      <c r="J110" s="10">
        <v>2</v>
      </c>
      <c r="K110" s="10"/>
      <c r="L110" s="10">
        <v>19</v>
      </c>
      <c r="M110" s="10">
        <v>52</v>
      </c>
      <c r="N110" s="10"/>
      <c r="O110" s="10"/>
      <c r="P110" s="10">
        <v>3</v>
      </c>
      <c r="Q110" s="10"/>
      <c r="R110" s="10">
        <v>7</v>
      </c>
      <c r="S110" s="10"/>
      <c r="T110" s="10"/>
      <c r="U110" s="10">
        <v>1</v>
      </c>
      <c r="V110" s="10">
        <v>1</v>
      </c>
      <c r="W110" s="10"/>
      <c r="X110" s="10"/>
      <c r="Y110" s="10">
        <v>1</v>
      </c>
    </row>
    <row r="111" spans="1:25" s="1" customFormat="1" ht="14.1" customHeight="1" x14ac:dyDescent="0.2">
      <c r="A111" s="4" t="s">
        <v>224</v>
      </c>
      <c r="B111" s="5" t="s">
        <v>225</v>
      </c>
      <c r="C111" s="6">
        <v>19</v>
      </c>
      <c r="D111" s="6"/>
      <c r="E111" s="6"/>
      <c r="F111" s="6">
        <v>3</v>
      </c>
      <c r="G111" s="6">
        <v>3</v>
      </c>
      <c r="H111" s="6"/>
      <c r="I111" s="6"/>
      <c r="J111" s="6"/>
      <c r="K111" s="6"/>
      <c r="L111" s="6">
        <v>1</v>
      </c>
      <c r="M111" s="6">
        <v>7</v>
      </c>
      <c r="N111" s="6"/>
      <c r="O111" s="6"/>
      <c r="P111" s="6">
        <v>2</v>
      </c>
      <c r="Q111" s="6"/>
      <c r="R111" s="6">
        <v>2</v>
      </c>
      <c r="S111" s="6"/>
      <c r="T111" s="6"/>
      <c r="U111" s="6"/>
      <c r="V111" s="6">
        <v>1</v>
      </c>
      <c r="W111" s="6"/>
      <c r="X111" s="6"/>
      <c r="Y111" s="6"/>
    </row>
    <row r="112" spans="1:25" s="1" customFormat="1" ht="14.1" customHeight="1" x14ac:dyDescent="0.2">
      <c r="A112" s="4" t="s">
        <v>48</v>
      </c>
      <c r="B112" s="5" t="s">
        <v>49</v>
      </c>
      <c r="C112" s="6">
        <v>35</v>
      </c>
      <c r="D112" s="6"/>
      <c r="E112" s="6">
        <v>1</v>
      </c>
      <c r="F112" s="6">
        <v>2</v>
      </c>
      <c r="G112" s="6">
        <v>4</v>
      </c>
      <c r="H112" s="6"/>
      <c r="I112" s="6"/>
      <c r="J112" s="6"/>
      <c r="K112" s="6"/>
      <c r="L112" s="6">
        <v>13</v>
      </c>
      <c r="M112" s="6">
        <v>12</v>
      </c>
      <c r="N112" s="6"/>
      <c r="O112" s="6">
        <v>1</v>
      </c>
      <c r="P112" s="6">
        <v>1</v>
      </c>
      <c r="Q112" s="6"/>
      <c r="R112" s="6">
        <v>1</v>
      </c>
      <c r="S112" s="6"/>
      <c r="T112" s="6"/>
      <c r="U112" s="6"/>
      <c r="V112" s="6"/>
      <c r="W112" s="6"/>
      <c r="X112" s="6"/>
      <c r="Y112" s="6"/>
    </row>
    <row r="113" spans="1:25" s="1" customFormat="1" ht="14.1" customHeight="1" x14ac:dyDescent="0.2">
      <c r="A113" s="14" t="s">
        <v>278</v>
      </c>
      <c r="B113" s="19" t="s">
        <v>279</v>
      </c>
      <c r="C113" s="27">
        <v>59</v>
      </c>
      <c r="D113" s="27"/>
      <c r="E113" s="27"/>
      <c r="F113" s="27">
        <v>7</v>
      </c>
      <c r="G113" s="27">
        <v>5</v>
      </c>
      <c r="H113" s="27"/>
      <c r="I113" s="27"/>
      <c r="J113" s="27"/>
      <c r="K113" s="27"/>
      <c r="L113" s="27">
        <v>11</v>
      </c>
      <c r="M113" s="27">
        <v>30</v>
      </c>
      <c r="N113" s="27"/>
      <c r="O113" s="27"/>
      <c r="P113" s="27">
        <v>4</v>
      </c>
      <c r="Q113" s="27"/>
      <c r="R113" s="27">
        <v>2</v>
      </c>
      <c r="S113" s="27"/>
      <c r="T113" s="27"/>
      <c r="U113" s="27"/>
      <c r="V113" s="27"/>
      <c r="W113" s="27"/>
      <c r="X113" s="27"/>
      <c r="Y113" s="27"/>
    </row>
    <row r="114" spans="1:25" s="1" customFormat="1" ht="14.1" customHeight="1" x14ac:dyDescent="0.2">
      <c r="A114" s="14" t="s">
        <v>76</v>
      </c>
      <c r="B114" s="20" t="s">
        <v>77</v>
      </c>
      <c r="C114" s="26">
        <v>14</v>
      </c>
      <c r="D114" s="26"/>
      <c r="E114" s="26"/>
      <c r="F114" s="26"/>
      <c r="G114" s="26">
        <v>2</v>
      </c>
      <c r="H114" s="26"/>
      <c r="I114" s="26"/>
      <c r="J114" s="26">
        <v>1</v>
      </c>
      <c r="K114" s="26"/>
      <c r="L114" s="26">
        <v>3</v>
      </c>
      <c r="M114" s="26">
        <v>2</v>
      </c>
      <c r="N114" s="26"/>
      <c r="O114" s="26">
        <v>2</v>
      </c>
      <c r="P114" s="26"/>
      <c r="Q114" s="26"/>
      <c r="R114" s="26">
        <v>2</v>
      </c>
      <c r="S114" s="26"/>
      <c r="T114" s="26"/>
      <c r="U114" s="26"/>
      <c r="V114" s="26">
        <v>1</v>
      </c>
      <c r="W114" s="26"/>
      <c r="X114" s="26"/>
      <c r="Y114" s="26">
        <v>1</v>
      </c>
    </row>
    <row r="115" spans="1:25" s="1" customFormat="1" ht="18.2" customHeight="1" x14ac:dyDescent="0.2">
      <c r="A115" s="14" t="s">
        <v>206</v>
      </c>
      <c r="B115" s="19" t="s">
        <v>207</v>
      </c>
      <c r="C115" s="25">
        <v>13</v>
      </c>
      <c r="D115" s="25"/>
      <c r="E115" s="25"/>
      <c r="F115" s="26">
        <v>1</v>
      </c>
      <c r="G115" s="26"/>
      <c r="H115" s="26"/>
      <c r="I115" s="26"/>
      <c r="J115" s="26"/>
      <c r="K115" s="26"/>
      <c r="L115" s="26"/>
      <c r="M115" s="26">
        <v>10</v>
      </c>
      <c r="N115" s="26"/>
      <c r="O115" s="26"/>
      <c r="P115" s="26">
        <v>1</v>
      </c>
      <c r="Q115" s="26"/>
      <c r="R115" s="26"/>
      <c r="S115" s="26"/>
      <c r="T115" s="26"/>
      <c r="U115" s="26">
        <v>1</v>
      </c>
      <c r="V115" s="26"/>
      <c r="W115" s="26"/>
      <c r="X115" s="26"/>
      <c r="Y115" s="26"/>
    </row>
    <row r="116" spans="1:25" s="1" customFormat="1" ht="22.7" customHeight="1" x14ac:dyDescent="0.2">
      <c r="A116" s="16" t="s">
        <v>144</v>
      </c>
      <c r="B116" s="22" t="s">
        <v>145</v>
      </c>
      <c r="C116" s="27">
        <v>33</v>
      </c>
      <c r="D116" s="27"/>
      <c r="E116" s="27"/>
      <c r="F116" s="27">
        <v>8</v>
      </c>
      <c r="G116" s="27">
        <v>3</v>
      </c>
      <c r="H116" s="27"/>
      <c r="I116" s="27"/>
      <c r="J116" s="27">
        <v>1</v>
      </c>
      <c r="K116" s="27"/>
      <c r="L116" s="27">
        <v>8</v>
      </c>
      <c r="M116" s="27">
        <v>13</v>
      </c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s="1" customFormat="1" ht="14.1" customHeight="1" x14ac:dyDescent="0.2">
      <c r="A117" s="8" t="s">
        <v>244</v>
      </c>
      <c r="B117" s="9" t="s">
        <v>245</v>
      </c>
      <c r="C117" s="10">
        <v>143</v>
      </c>
      <c r="D117" s="10"/>
      <c r="E117" s="10"/>
      <c r="F117" s="10">
        <v>19</v>
      </c>
      <c r="G117" s="10">
        <v>8</v>
      </c>
      <c r="H117" s="10"/>
      <c r="I117" s="10"/>
      <c r="J117" s="10"/>
      <c r="K117" s="10"/>
      <c r="L117" s="10">
        <v>43</v>
      </c>
      <c r="M117" s="10">
        <v>63</v>
      </c>
      <c r="N117" s="10"/>
      <c r="O117" s="10"/>
      <c r="P117" s="10"/>
      <c r="Q117" s="10"/>
      <c r="R117" s="10">
        <v>9</v>
      </c>
      <c r="S117" s="10"/>
      <c r="T117" s="10"/>
      <c r="U117" s="10"/>
      <c r="V117" s="10">
        <v>1</v>
      </c>
      <c r="W117" s="10"/>
      <c r="X117" s="10"/>
      <c r="Y117" s="10"/>
    </row>
    <row r="118" spans="1:25" s="1" customFormat="1" ht="14.1" customHeight="1" x14ac:dyDescent="0.2">
      <c r="A118" s="8" t="s">
        <v>246</v>
      </c>
      <c r="B118" s="9" t="s">
        <v>247</v>
      </c>
      <c r="C118" s="10">
        <v>311</v>
      </c>
      <c r="D118" s="10">
        <v>2</v>
      </c>
      <c r="E118" s="10"/>
      <c r="F118" s="10">
        <v>40</v>
      </c>
      <c r="G118" s="10">
        <v>26</v>
      </c>
      <c r="H118" s="10"/>
      <c r="I118" s="10"/>
      <c r="J118" s="10"/>
      <c r="K118" s="10"/>
      <c r="L118" s="10">
        <v>63</v>
      </c>
      <c r="M118" s="10">
        <v>151</v>
      </c>
      <c r="N118" s="10"/>
      <c r="O118" s="10"/>
      <c r="P118" s="10">
        <v>11</v>
      </c>
      <c r="Q118" s="10"/>
      <c r="R118" s="10">
        <v>13</v>
      </c>
      <c r="S118" s="10">
        <v>1</v>
      </c>
      <c r="T118" s="10"/>
      <c r="U118" s="10">
        <v>1</v>
      </c>
      <c r="V118" s="10">
        <v>1</v>
      </c>
      <c r="W118" s="10"/>
      <c r="X118" s="10">
        <v>2</v>
      </c>
      <c r="Y118" s="10"/>
    </row>
    <row r="119" spans="1:25" s="1" customFormat="1" ht="14.1" customHeight="1" x14ac:dyDescent="0.2">
      <c r="A119" s="8" t="s">
        <v>248</v>
      </c>
      <c r="B119" s="9" t="s">
        <v>249</v>
      </c>
      <c r="C119" s="10">
        <v>126</v>
      </c>
      <c r="D119" s="10">
        <v>1</v>
      </c>
      <c r="E119" s="10"/>
      <c r="F119" s="10">
        <v>12</v>
      </c>
      <c r="G119" s="10">
        <v>16</v>
      </c>
      <c r="H119" s="10"/>
      <c r="I119" s="10"/>
      <c r="J119" s="10"/>
      <c r="K119" s="10"/>
      <c r="L119" s="10">
        <v>20</v>
      </c>
      <c r="M119" s="10">
        <v>62</v>
      </c>
      <c r="N119" s="10"/>
      <c r="O119" s="10"/>
      <c r="P119" s="10">
        <v>4</v>
      </c>
      <c r="Q119" s="10"/>
      <c r="R119" s="10">
        <v>10</v>
      </c>
      <c r="S119" s="10"/>
      <c r="T119" s="10"/>
      <c r="U119" s="10">
        <v>1</v>
      </c>
      <c r="V119" s="10"/>
      <c r="W119" s="10"/>
      <c r="X119" s="10"/>
      <c r="Y119" s="10"/>
    </row>
    <row r="120" spans="1:25" s="1" customFormat="1" ht="14.1" customHeight="1" x14ac:dyDescent="0.2">
      <c r="A120" s="8" t="s">
        <v>70</v>
      </c>
      <c r="B120" s="9" t="s">
        <v>71</v>
      </c>
      <c r="C120" s="10">
        <v>2225</v>
      </c>
      <c r="D120" s="10">
        <v>3</v>
      </c>
      <c r="E120" s="10"/>
      <c r="F120" s="10">
        <v>219</v>
      </c>
      <c r="G120" s="10">
        <v>136</v>
      </c>
      <c r="H120" s="10"/>
      <c r="I120" s="10">
        <v>4</v>
      </c>
      <c r="J120" s="10">
        <v>2</v>
      </c>
      <c r="K120" s="10"/>
      <c r="L120" s="10">
        <v>686</v>
      </c>
      <c r="M120" s="10">
        <v>921</v>
      </c>
      <c r="N120" s="10"/>
      <c r="O120" s="10">
        <v>3</v>
      </c>
      <c r="P120" s="10">
        <v>103</v>
      </c>
      <c r="Q120" s="10"/>
      <c r="R120" s="10">
        <v>45</v>
      </c>
      <c r="S120" s="10">
        <v>2</v>
      </c>
      <c r="T120" s="10">
        <v>3</v>
      </c>
      <c r="U120" s="10">
        <v>28</v>
      </c>
      <c r="V120" s="10">
        <v>29</v>
      </c>
      <c r="W120" s="10"/>
      <c r="X120" s="10">
        <v>5</v>
      </c>
      <c r="Y120" s="10">
        <v>36</v>
      </c>
    </row>
    <row r="121" spans="1:25" s="1" customFormat="1" ht="14.1" customHeight="1" x14ac:dyDescent="0.2">
      <c r="A121" s="8" t="s">
        <v>146</v>
      </c>
      <c r="B121" s="9" t="s">
        <v>147</v>
      </c>
      <c r="C121" s="10">
        <v>34</v>
      </c>
      <c r="D121" s="10">
        <v>1</v>
      </c>
      <c r="E121" s="10"/>
      <c r="F121" s="10">
        <v>5</v>
      </c>
      <c r="G121" s="10">
        <v>5</v>
      </c>
      <c r="H121" s="10"/>
      <c r="I121" s="10"/>
      <c r="J121" s="10"/>
      <c r="K121" s="10"/>
      <c r="L121" s="10">
        <v>6</v>
      </c>
      <c r="M121" s="10">
        <v>11</v>
      </c>
      <c r="N121" s="10"/>
      <c r="O121" s="10">
        <v>1</v>
      </c>
      <c r="P121" s="10"/>
      <c r="Q121" s="10"/>
      <c r="R121" s="10">
        <v>5</v>
      </c>
      <c r="S121" s="10"/>
      <c r="T121" s="10"/>
      <c r="U121" s="10"/>
      <c r="V121" s="10"/>
      <c r="W121" s="10"/>
      <c r="X121" s="10"/>
      <c r="Y121" s="10"/>
    </row>
    <row r="122" spans="1:25" s="1" customFormat="1" ht="14.1" customHeight="1" x14ac:dyDescent="0.2">
      <c r="A122" s="4" t="s">
        <v>24</v>
      </c>
      <c r="B122" s="5" t="s">
        <v>25</v>
      </c>
      <c r="C122" s="6">
        <v>60</v>
      </c>
      <c r="D122" s="6"/>
      <c r="E122" s="6"/>
      <c r="F122" s="6">
        <v>9</v>
      </c>
      <c r="G122" s="6">
        <v>4</v>
      </c>
      <c r="H122" s="6"/>
      <c r="I122" s="6"/>
      <c r="J122" s="6"/>
      <c r="K122" s="6"/>
      <c r="L122" s="6">
        <v>14</v>
      </c>
      <c r="M122" s="6">
        <v>27</v>
      </c>
      <c r="N122" s="6"/>
      <c r="O122" s="6">
        <v>1</v>
      </c>
      <c r="P122" s="6">
        <v>1</v>
      </c>
      <c r="Q122" s="6"/>
      <c r="R122" s="6">
        <v>2</v>
      </c>
      <c r="S122" s="6"/>
      <c r="T122" s="6">
        <v>1</v>
      </c>
      <c r="U122" s="6"/>
      <c r="V122" s="6"/>
      <c r="W122" s="6"/>
      <c r="X122" s="6">
        <v>1</v>
      </c>
      <c r="Y122" s="6"/>
    </row>
    <row r="123" spans="1:25" s="1" customFormat="1" ht="14.1" customHeight="1" x14ac:dyDescent="0.2">
      <c r="A123" s="4" t="s">
        <v>90</v>
      </c>
      <c r="B123" s="5" t="s">
        <v>91</v>
      </c>
      <c r="C123" s="6">
        <v>21</v>
      </c>
      <c r="D123" s="6">
        <v>2</v>
      </c>
      <c r="E123" s="6"/>
      <c r="F123" s="6">
        <v>2</v>
      </c>
      <c r="G123" s="6">
        <v>2</v>
      </c>
      <c r="H123" s="6"/>
      <c r="I123" s="6"/>
      <c r="J123" s="6"/>
      <c r="K123" s="6"/>
      <c r="L123" s="6">
        <v>2</v>
      </c>
      <c r="M123" s="6">
        <v>10</v>
      </c>
      <c r="N123" s="6"/>
      <c r="O123" s="6">
        <v>1</v>
      </c>
      <c r="P123" s="6">
        <v>1</v>
      </c>
      <c r="Q123" s="6"/>
      <c r="R123" s="6"/>
      <c r="S123" s="6"/>
      <c r="T123" s="6"/>
      <c r="U123" s="6">
        <v>1</v>
      </c>
      <c r="V123" s="6"/>
      <c r="W123" s="6"/>
      <c r="X123" s="6"/>
      <c r="Y123" s="6"/>
    </row>
    <row r="124" spans="1:25" s="1" customFormat="1" ht="14.1" customHeight="1" x14ac:dyDescent="0.2">
      <c r="A124" s="14" t="s">
        <v>280</v>
      </c>
      <c r="B124" s="19" t="s">
        <v>281</v>
      </c>
      <c r="C124" s="27">
        <v>19</v>
      </c>
      <c r="D124" s="27"/>
      <c r="E124" s="27"/>
      <c r="F124" s="27">
        <v>1</v>
      </c>
      <c r="G124" s="27">
        <v>1</v>
      </c>
      <c r="H124" s="27"/>
      <c r="I124" s="27"/>
      <c r="J124" s="27"/>
      <c r="K124" s="27"/>
      <c r="L124" s="27">
        <v>9</v>
      </c>
      <c r="M124" s="27">
        <v>8</v>
      </c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s="1" customFormat="1" ht="14.1" customHeight="1" x14ac:dyDescent="0.2">
      <c r="A125" s="14" t="s">
        <v>26</v>
      </c>
      <c r="B125" s="20" t="s">
        <v>27</v>
      </c>
      <c r="C125" s="26">
        <v>36</v>
      </c>
      <c r="D125" s="26"/>
      <c r="E125" s="26"/>
      <c r="F125" s="26">
        <v>3</v>
      </c>
      <c r="G125" s="26">
        <v>6</v>
      </c>
      <c r="H125" s="26"/>
      <c r="I125" s="26"/>
      <c r="J125" s="26"/>
      <c r="K125" s="26"/>
      <c r="L125" s="26">
        <v>7</v>
      </c>
      <c r="M125" s="26">
        <v>17</v>
      </c>
      <c r="N125" s="26"/>
      <c r="O125" s="26"/>
      <c r="P125" s="26">
        <v>1</v>
      </c>
      <c r="Q125" s="26"/>
      <c r="R125" s="26">
        <v>1</v>
      </c>
      <c r="S125" s="26"/>
      <c r="T125" s="26"/>
      <c r="U125" s="26"/>
      <c r="V125" s="26">
        <v>1</v>
      </c>
      <c r="W125" s="26"/>
      <c r="X125" s="26"/>
      <c r="Y125" s="26"/>
    </row>
    <row r="126" spans="1:25" s="1" customFormat="1" ht="18.2" customHeight="1" x14ac:dyDescent="0.2">
      <c r="A126" s="14" t="s">
        <v>176</v>
      </c>
      <c r="B126" s="19" t="s">
        <v>177</v>
      </c>
      <c r="C126" s="25">
        <v>48</v>
      </c>
      <c r="D126" s="25">
        <v>1</v>
      </c>
      <c r="E126" s="25"/>
      <c r="F126" s="26">
        <v>9</v>
      </c>
      <c r="G126" s="26">
        <v>5</v>
      </c>
      <c r="H126" s="26"/>
      <c r="I126" s="26"/>
      <c r="J126" s="26"/>
      <c r="K126" s="26"/>
      <c r="L126" s="26">
        <v>6</v>
      </c>
      <c r="M126" s="26">
        <v>26</v>
      </c>
      <c r="N126" s="26"/>
      <c r="O126" s="26"/>
      <c r="P126" s="26">
        <v>1</v>
      </c>
      <c r="Q126" s="26"/>
      <c r="R126" s="26"/>
      <c r="S126" s="26"/>
      <c r="T126" s="26"/>
      <c r="U126" s="26"/>
      <c r="V126" s="26"/>
      <c r="W126" s="26"/>
      <c r="X126" s="26"/>
      <c r="Y126" s="26"/>
    </row>
    <row r="127" spans="1:25" s="1" customFormat="1" ht="22.7" customHeight="1" x14ac:dyDescent="0.2">
      <c r="A127" s="16" t="s">
        <v>250</v>
      </c>
      <c r="B127" s="22" t="s">
        <v>251</v>
      </c>
      <c r="C127" s="27">
        <v>104</v>
      </c>
      <c r="D127" s="27"/>
      <c r="E127" s="27"/>
      <c r="F127" s="27">
        <v>7</v>
      </c>
      <c r="G127" s="27">
        <v>4</v>
      </c>
      <c r="H127" s="27"/>
      <c r="I127" s="27"/>
      <c r="J127" s="27"/>
      <c r="K127" s="27"/>
      <c r="L127" s="27">
        <v>17</v>
      </c>
      <c r="M127" s="27">
        <v>64</v>
      </c>
      <c r="N127" s="27"/>
      <c r="O127" s="27">
        <v>1</v>
      </c>
      <c r="P127" s="27">
        <v>1</v>
      </c>
      <c r="Q127" s="27"/>
      <c r="R127" s="27">
        <v>6</v>
      </c>
      <c r="S127" s="27"/>
      <c r="T127" s="27"/>
      <c r="U127" s="27"/>
      <c r="V127" s="27">
        <v>2</v>
      </c>
      <c r="W127" s="27"/>
      <c r="X127" s="27">
        <v>1</v>
      </c>
      <c r="Y127" s="27">
        <v>1</v>
      </c>
    </row>
    <row r="128" spans="1:25" s="1" customFormat="1" ht="14.1" customHeight="1" x14ac:dyDescent="0.2">
      <c r="A128" s="8" t="s">
        <v>252</v>
      </c>
      <c r="B128" s="9" t="s">
        <v>253</v>
      </c>
      <c r="C128" s="10">
        <v>14</v>
      </c>
      <c r="D128" s="10"/>
      <c r="E128" s="10"/>
      <c r="F128" s="10">
        <v>1</v>
      </c>
      <c r="G128" s="10">
        <v>2</v>
      </c>
      <c r="H128" s="10"/>
      <c r="I128" s="10"/>
      <c r="J128" s="10"/>
      <c r="K128" s="10"/>
      <c r="L128" s="10">
        <v>2</v>
      </c>
      <c r="M128" s="10">
        <v>8</v>
      </c>
      <c r="N128" s="10"/>
      <c r="O128" s="10"/>
      <c r="P128" s="10"/>
      <c r="Q128" s="10"/>
      <c r="R128" s="10"/>
      <c r="S128" s="10"/>
      <c r="T128" s="10"/>
      <c r="U128" s="10"/>
      <c r="V128" s="10">
        <v>1</v>
      </c>
      <c r="W128" s="10"/>
      <c r="X128" s="10"/>
      <c r="Y128" s="10"/>
    </row>
    <row r="129" spans="1:25" s="1" customFormat="1" ht="14.1" customHeight="1" x14ac:dyDescent="0.2">
      <c r="A129" s="8" t="s">
        <v>148</v>
      </c>
      <c r="B129" s="9" t="s">
        <v>149</v>
      </c>
      <c r="C129" s="10">
        <v>261</v>
      </c>
      <c r="D129" s="10"/>
      <c r="E129" s="10"/>
      <c r="F129" s="10">
        <v>42</v>
      </c>
      <c r="G129" s="10">
        <v>29</v>
      </c>
      <c r="H129" s="10"/>
      <c r="I129" s="10"/>
      <c r="J129" s="10">
        <v>1</v>
      </c>
      <c r="K129" s="10"/>
      <c r="L129" s="10">
        <v>64</v>
      </c>
      <c r="M129" s="10">
        <v>103</v>
      </c>
      <c r="N129" s="10"/>
      <c r="O129" s="10"/>
      <c r="P129" s="10">
        <v>2</v>
      </c>
      <c r="Q129" s="10"/>
      <c r="R129" s="10">
        <v>9</v>
      </c>
      <c r="S129" s="10"/>
      <c r="T129" s="10">
        <v>5</v>
      </c>
      <c r="U129" s="10"/>
      <c r="V129" s="10">
        <v>4</v>
      </c>
      <c r="W129" s="10"/>
      <c r="X129" s="10"/>
      <c r="Y129" s="10">
        <v>2</v>
      </c>
    </row>
    <row r="130" spans="1:25" s="1" customFormat="1" ht="14.1" customHeight="1" x14ac:dyDescent="0.2">
      <c r="A130" s="8" t="s">
        <v>194</v>
      </c>
      <c r="B130" s="9" t="s">
        <v>195</v>
      </c>
      <c r="C130" s="10">
        <v>32</v>
      </c>
      <c r="D130" s="10"/>
      <c r="E130" s="10"/>
      <c r="F130" s="10">
        <v>2</v>
      </c>
      <c r="G130" s="10">
        <v>4</v>
      </c>
      <c r="H130" s="10"/>
      <c r="I130" s="10"/>
      <c r="J130" s="10"/>
      <c r="K130" s="10"/>
      <c r="L130" s="10">
        <v>4</v>
      </c>
      <c r="M130" s="10">
        <v>15</v>
      </c>
      <c r="N130" s="10"/>
      <c r="O130" s="10">
        <v>1</v>
      </c>
      <c r="P130" s="10">
        <v>1</v>
      </c>
      <c r="Q130" s="10"/>
      <c r="R130" s="10">
        <v>1</v>
      </c>
      <c r="S130" s="10"/>
      <c r="T130" s="10"/>
      <c r="U130" s="10"/>
      <c r="V130" s="10">
        <v>3</v>
      </c>
      <c r="W130" s="10"/>
      <c r="X130" s="10"/>
      <c r="Y130" s="10">
        <v>1</v>
      </c>
    </row>
    <row r="131" spans="1:25" s="1" customFormat="1" ht="14.1" customHeight="1" x14ac:dyDescent="0.2">
      <c r="A131" s="8" t="s">
        <v>282</v>
      </c>
      <c r="B131" s="9" t="s">
        <v>283</v>
      </c>
      <c r="C131" s="10">
        <v>171</v>
      </c>
      <c r="D131" s="10">
        <v>1</v>
      </c>
      <c r="E131" s="10"/>
      <c r="F131" s="10">
        <v>25</v>
      </c>
      <c r="G131" s="10">
        <v>9</v>
      </c>
      <c r="H131" s="10"/>
      <c r="I131" s="10"/>
      <c r="J131" s="10"/>
      <c r="K131" s="10"/>
      <c r="L131" s="10">
        <v>33</v>
      </c>
      <c r="M131" s="10">
        <v>89</v>
      </c>
      <c r="N131" s="10"/>
      <c r="O131" s="10"/>
      <c r="P131" s="10">
        <v>4</v>
      </c>
      <c r="Q131" s="10"/>
      <c r="R131" s="10">
        <v>4</v>
      </c>
      <c r="S131" s="10"/>
      <c r="T131" s="10"/>
      <c r="U131" s="10">
        <v>2</v>
      </c>
      <c r="V131" s="10">
        <v>3</v>
      </c>
      <c r="W131" s="10"/>
      <c r="X131" s="10"/>
      <c r="Y131" s="10">
        <v>1</v>
      </c>
    </row>
    <row r="132" spans="1:25" s="1" customFormat="1" ht="14.1" customHeight="1" x14ac:dyDescent="0.2">
      <c r="A132" s="8" t="s">
        <v>72</v>
      </c>
      <c r="B132" s="9" t="s">
        <v>73</v>
      </c>
      <c r="C132" s="10">
        <v>49</v>
      </c>
      <c r="D132" s="10"/>
      <c r="E132" s="10"/>
      <c r="F132" s="10">
        <v>3</v>
      </c>
      <c r="G132" s="10">
        <v>4</v>
      </c>
      <c r="H132" s="10"/>
      <c r="I132" s="10"/>
      <c r="J132" s="10"/>
      <c r="K132" s="10"/>
      <c r="L132" s="10">
        <v>9</v>
      </c>
      <c r="M132" s="10">
        <v>26</v>
      </c>
      <c r="N132" s="10"/>
      <c r="O132" s="10"/>
      <c r="P132" s="10">
        <v>3</v>
      </c>
      <c r="Q132" s="10"/>
      <c r="R132" s="10">
        <v>1</v>
      </c>
      <c r="S132" s="10"/>
      <c r="T132" s="10"/>
      <c r="U132" s="10"/>
      <c r="V132" s="10">
        <v>2</v>
      </c>
      <c r="W132" s="10"/>
      <c r="X132" s="10">
        <v>1</v>
      </c>
      <c r="Y132" s="10"/>
    </row>
    <row r="133" spans="1:25" s="1" customFormat="1" ht="14.1" customHeight="1" x14ac:dyDescent="0.2">
      <c r="A133" s="8" t="s">
        <v>254</v>
      </c>
      <c r="B133" s="9" t="s">
        <v>255</v>
      </c>
      <c r="C133" s="10">
        <v>186</v>
      </c>
      <c r="D133" s="10">
        <v>4</v>
      </c>
      <c r="E133" s="10"/>
      <c r="F133" s="10">
        <v>33</v>
      </c>
      <c r="G133" s="10">
        <v>9</v>
      </c>
      <c r="H133" s="10"/>
      <c r="I133" s="10"/>
      <c r="J133" s="10"/>
      <c r="K133" s="10"/>
      <c r="L133" s="10">
        <v>35</v>
      </c>
      <c r="M133" s="10">
        <v>94</v>
      </c>
      <c r="N133" s="10"/>
      <c r="O133" s="10">
        <v>2</v>
      </c>
      <c r="P133" s="10">
        <v>1</v>
      </c>
      <c r="Q133" s="10"/>
      <c r="R133" s="10">
        <v>6</v>
      </c>
      <c r="S133" s="10"/>
      <c r="T133" s="10"/>
      <c r="U133" s="10"/>
      <c r="V133" s="10"/>
      <c r="W133" s="10"/>
      <c r="X133" s="10"/>
      <c r="Y133" s="10">
        <v>2</v>
      </c>
    </row>
    <row r="134" spans="1:25" s="1" customFormat="1" ht="14.1" customHeight="1" x14ac:dyDescent="0.2">
      <c r="A134" s="8" t="s">
        <v>150</v>
      </c>
      <c r="B134" s="9" t="s">
        <v>151</v>
      </c>
      <c r="C134" s="10">
        <v>366</v>
      </c>
      <c r="D134" s="10"/>
      <c r="E134" s="10"/>
      <c r="F134" s="10">
        <v>37</v>
      </c>
      <c r="G134" s="10">
        <v>18</v>
      </c>
      <c r="H134" s="10"/>
      <c r="I134" s="10"/>
      <c r="J134" s="10"/>
      <c r="K134" s="10"/>
      <c r="L134" s="10">
        <v>107</v>
      </c>
      <c r="M134" s="10">
        <v>175</v>
      </c>
      <c r="N134" s="10"/>
      <c r="O134" s="10"/>
      <c r="P134" s="10">
        <v>5</v>
      </c>
      <c r="Q134" s="10"/>
      <c r="R134" s="10">
        <v>7</v>
      </c>
      <c r="S134" s="10">
        <v>1</v>
      </c>
      <c r="T134" s="10">
        <v>2</v>
      </c>
      <c r="U134" s="10">
        <v>2</v>
      </c>
      <c r="V134" s="10">
        <v>8</v>
      </c>
      <c r="W134" s="10"/>
      <c r="X134" s="10">
        <v>2</v>
      </c>
      <c r="Y134" s="10">
        <v>2</v>
      </c>
    </row>
    <row r="135" spans="1:25" s="1" customFormat="1" ht="14.1" customHeight="1" x14ac:dyDescent="0.2">
      <c r="A135" s="4" t="s">
        <v>74</v>
      </c>
      <c r="B135" s="5" t="s">
        <v>75</v>
      </c>
      <c r="C135" s="6">
        <v>46</v>
      </c>
      <c r="D135" s="6"/>
      <c r="E135" s="6"/>
      <c r="F135" s="6">
        <v>3</v>
      </c>
      <c r="G135" s="6">
        <v>1</v>
      </c>
      <c r="H135" s="6"/>
      <c r="I135" s="6"/>
      <c r="J135" s="6"/>
      <c r="K135" s="6"/>
      <c r="L135" s="6">
        <v>3</v>
      </c>
      <c r="M135" s="6">
        <v>32</v>
      </c>
      <c r="N135" s="6"/>
      <c r="O135" s="6"/>
      <c r="P135" s="6">
        <v>3</v>
      </c>
      <c r="Q135" s="6"/>
      <c r="R135" s="6">
        <v>3</v>
      </c>
      <c r="S135" s="6">
        <v>1</v>
      </c>
      <c r="T135" s="6"/>
      <c r="U135" s="6"/>
      <c r="V135" s="6"/>
      <c r="W135" s="6"/>
      <c r="X135" s="6"/>
      <c r="Y135" s="6"/>
    </row>
    <row r="136" spans="1:25" s="1" customFormat="1" ht="14.1" customHeight="1" x14ac:dyDescent="0.2">
      <c r="A136" s="4" t="s">
        <v>28</v>
      </c>
      <c r="B136" s="5" t="s">
        <v>29</v>
      </c>
      <c r="C136" s="6">
        <v>19</v>
      </c>
      <c r="D136" s="6"/>
      <c r="E136" s="6"/>
      <c r="F136" s="6">
        <v>4</v>
      </c>
      <c r="G136" s="6"/>
      <c r="H136" s="6"/>
      <c r="I136" s="6">
        <v>1</v>
      </c>
      <c r="J136" s="6"/>
      <c r="K136" s="6"/>
      <c r="L136" s="6">
        <v>2</v>
      </c>
      <c r="M136" s="6">
        <v>11</v>
      </c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>
        <v>1</v>
      </c>
    </row>
    <row r="137" spans="1:25" s="1" customFormat="1" ht="14.1" customHeight="1" x14ac:dyDescent="0.2">
      <c r="A137" s="14" t="s">
        <v>178</v>
      </c>
      <c r="B137" s="19" t="s">
        <v>179</v>
      </c>
      <c r="C137" s="27">
        <v>373</v>
      </c>
      <c r="D137" s="27">
        <v>1</v>
      </c>
      <c r="E137" s="27"/>
      <c r="F137" s="27">
        <v>28</v>
      </c>
      <c r="G137" s="27">
        <v>21</v>
      </c>
      <c r="H137" s="27"/>
      <c r="I137" s="27">
        <v>2</v>
      </c>
      <c r="J137" s="27"/>
      <c r="K137" s="27"/>
      <c r="L137" s="27">
        <v>69</v>
      </c>
      <c r="M137" s="27">
        <v>228</v>
      </c>
      <c r="N137" s="27"/>
      <c r="O137" s="27">
        <v>1</v>
      </c>
      <c r="P137" s="27">
        <v>5</v>
      </c>
      <c r="Q137" s="27"/>
      <c r="R137" s="27">
        <v>7</v>
      </c>
      <c r="S137" s="27"/>
      <c r="T137" s="27"/>
      <c r="U137" s="27"/>
      <c r="V137" s="27">
        <v>5</v>
      </c>
      <c r="W137" s="27"/>
      <c r="X137" s="27">
        <v>4</v>
      </c>
      <c r="Y137" s="27">
        <v>2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7"/>
  <sheetViews>
    <sheetView topLeftCell="A65"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32" width="20.85546875" customWidth="1"/>
  </cols>
  <sheetData>
    <row r="1" spans="1:32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387</v>
      </c>
      <c r="E1" s="2" t="s">
        <v>388</v>
      </c>
      <c r="F1" s="2" t="s">
        <v>389</v>
      </c>
      <c r="G1" s="2" t="s">
        <v>390</v>
      </c>
      <c r="H1" s="2" t="s">
        <v>391</v>
      </c>
      <c r="I1" s="2" t="s">
        <v>392</v>
      </c>
      <c r="J1" s="2" t="s">
        <v>393</v>
      </c>
      <c r="K1" s="2" t="s">
        <v>394</v>
      </c>
      <c r="L1" s="2" t="s">
        <v>11</v>
      </c>
      <c r="M1" s="2" t="s">
        <v>395</v>
      </c>
      <c r="N1" s="2" t="s">
        <v>396</v>
      </c>
      <c r="O1" s="2" t="s">
        <v>397</v>
      </c>
      <c r="P1" s="2" t="s">
        <v>398</v>
      </c>
      <c r="Q1" s="2" t="s">
        <v>399</v>
      </c>
      <c r="R1" s="2" t="s">
        <v>400</v>
      </c>
      <c r="S1" s="2" t="s">
        <v>401</v>
      </c>
      <c r="T1" s="2" t="s">
        <v>402</v>
      </c>
      <c r="U1" s="2" t="s">
        <v>403</v>
      </c>
      <c r="V1" s="2" t="s">
        <v>404</v>
      </c>
      <c r="W1" s="2" t="s">
        <v>303</v>
      </c>
      <c r="X1" s="2" t="s">
        <v>405</v>
      </c>
      <c r="Y1" s="2" t="s">
        <v>406</v>
      </c>
      <c r="Z1" s="2" t="s">
        <v>407</v>
      </c>
      <c r="AA1" s="2" t="s">
        <v>408</v>
      </c>
      <c r="AB1" s="2" t="s">
        <v>409</v>
      </c>
      <c r="AC1" s="2" t="s">
        <v>410</v>
      </c>
      <c r="AD1" s="2" t="s">
        <v>411</v>
      </c>
      <c r="AE1" s="2" t="s">
        <v>299</v>
      </c>
      <c r="AF1" s="2" t="s">
        <v>412</v>
      </c>
    </row>
    <row r="2" spans="1:32" s="1" customFormat="1" ht="14.1" customHeight="1" x14ac:dyDescent="0.2">
      <c r="A2" s="4" t="s">
        <v>78</v>
      </c>
      <c r="B2" s="5" t="s">
        <v>79</v>
      </c>
      <c r="C2" s="6">
        <v>20</v>
      </c>
      <c r="D2" s="6"/>
      <c r="E2" s="6">
        <v>2</v>
      </c>
      <c r="F2" s="6">
        <v>1</v>
      </c>
      <c r="G2" s="6"/>
      <c r="H2" s="6">
        <v>1</v>
      </c>
      <c r="I2" s="6"/>
      <c r="J2" s="6"/>
      <c r="K2" s="6">
        <v>1</v>
      </c>
      <c r="L2" s="6"/>
      <c r="M2" s="6"/>
      <c r="N2" s="6"/>
      <c r="O2" s="6"/>
      <c r="P2" s="6"/>
      <c r="Q2" s="6">
        <v>2</v>
      </c>
      <c r="R2" s="6">
        <v>1</v>
      </c>
      <c r="S2" s="6">
        <v>3</v>
      </c>
      <c r="T2" s="6"/>
      <c r="U2" s="6">
        <v>3</v>
      </c>
      <c r="V2" s="6"/>
      <c r="W2" s="6">
        <v>1</v>
      </c>
      <c r="X2" s="6"/>
      <c r="Y2" s="6"/>
      <c r="Z2" s="6"/>
      <c r="AA2" s="6">
        <v>1</v>
      </c>
      <c r="AB2" s="6"/>
      <c r="AC2" s="6"/>
      <c r="AD2" s="6">
        <v>4</v>
      </c>
      <c r="AE2" s="6"/>
      <c r="AF2" s="6"/>
    </row>
    <row r="3" spans="1:32" s="1" customFormat="1" ht="14.1" customHeight="1" x14ac:dyDescent="0.2">
      <c r="A3" s="4" t="s">
        <v>256</v>
      </c>
      <c r="B3" s="5" t="s">
        <v>257</v>
      </c>
      <c r="C3" s="6">
        <v>23</v>
      </c>
      <c r="D3" s="6"/>
      <c r="E3" s="6"/>
      <c r="F3" s="6"/>
      <c r="G3" s="6"/>
      <c r="H3" s="6">
        <v>2</v>
      </c>
      <c r="I3" s="6">
        <v>1</v>
      </c>
      <c r="J3" s="6"/>
      <c r="K3" s="6"/>
      <c r="L3" s="6"/>
      <c r="M3" s="6"/>
      <c r="N3" s="6"/>
      <c r="O3" s="6"/>
      <c r="P3" s="6"/>
      <c r="Q3" s="6"/>
      <c r="R3" s="6">
        <v>1</v>
      </c>
      <c r="S3" s="6">
        <v>8</v>
      </c>
      <c r="T3" s="6"/>
      <c r="U3" s="6">
        <v>4</v>
      </c>
      <c r="V3" s="6"/>
      <c r="W3" s="6"/>
      <c r="X3" s="6"/>
      <c r="Y3" s="6">
        <v>2</v>
      </c>
      <c r="Z3" s="6"/>
      <c r="AA3" s="6"/>
      <c r="AB3" s="6">
        <v>2</v>
      </c>
      <c r="AC3" s="6"/>
      <c r="AD3" s="6">
        <v>3</v>
      </c>
      <c r="AE3" s="6"/>
      <c r="AF3" s="6"/>
    </row>
    <row r="4" spans="1:32" s="1" customFormat="1" ht="14.1" customHeight="1" x14ac:dyDescent="0.2">
      <c r="A4" s="14" t="s">
        <v>258</v>
      </c>
      <c r="B4" s="19" t="s">
        <v>259</v>
      </c>
      <c r="C4" s="27">
        <v>935</v>
      </c>
      <c r="D4" s="27"/>
      <c r="E4" s="27">
        <v>20</v>
      </c>
      <c r="F4" s="27">
        <v>19</v>
      </c>
      <c r="G4" s="27">
        <v>1</v>
      </c>
      <c r="H4" s="27">
        <v>48</v>
      </c>
      <c r="I4" s="27">
        <v>5</v>
      </c>
      <c r="J4" s="27">
        <v>6</v>
      </c>
      <c r="K4" s="27">
        <v>98</v>
      </c>
      <c r="L4" s="27"/>
      <c r="M4" s="27">
        <v>28</v>
      </c>
      <c r="N4" s="27">
        <v>8</v>
      </c>
      <c r="O4" s="27">
        <v>10</v>
      </c>
      <c r="P4" s="27">
        <v>25</v>
      </c>
      <c r="Q4" s="27">
        <v>35</v>
      </c>
      <c r="R4" s="27">
        <v>63</v>
      </c>
      <c r="S4" s="27">
        <v>162</v>
      </c>
      <c r="T4" s="27">
        <v>12</v>
      </c>
      <c r="U4" s="27">
        <v>133</v>
      </c>
      <c r="V4" s="27">
        <v>9</v>
      </c>
      <c r="W4" s="27">
        <v>50</v>
      </c>
      <c r="X4" s="27">
        <v>21</v>
      </c>
      <c r="Y4" s="27">
        <v>7</v>
      </c>
      <c r="Z4" s="27"/>
      <c r="AA4" s="27">
        <v>40</v>
      </c>
      <c r="AB4" s="27">
        <v>13</v>
      </c>
      <c r="AC4" s="27"/>
      <c r="AD4" s="27">
        <v>108</v>
      </c>
      <c r="AE4" s="27"/>
      <c r="AF4" s="27">
        <v>14</v>
      </c>
    </row>
    <row r="5" spans="1:32" s="1" customFormat="1" ht="14.1" customHeight="1" x14ac:dyDescent="0.2">
      <c r="A5" s="14" t="s">
        <v>228</v>
      </c>
      <c r="B5" s="20" t="s">
        <v>229</v>
      </c>
      <c r="C5" s="26">
        <v>16</v>
      </c>
      <c r="D5" s="26"/>
      <c r="E5" s="26"/>
      <c r="F5" s="26"/>
      <c r="G5" s="26"/>
      <c r="H5" s="26">
        <v>1</v>
      </c>
      <c r="I5" s="26"/>
      <c r="J5" s="26"/>
      <c r="K5" s="26">
        <v>2</v>
      </c>
      <c r="L5" s="26"/>
      <c r="M5" s="26">
        <v>2</v>
      </c>
      <c r="N5" s="26"/>
      <c r="O5" s="26"/>
      <c r="P5" s="26"/>
      <c r="Q5" s="26"/>
      <c r="R5" s="26"/>
      <c r="S5" s="26">
        <v>3</v>
      </c>
      <c r="T5" s="26"/>
      <c r="U5" s="26">
        <v>1</v>
      </c>
      <c r="V5" s="26"/>
      <c r="W5" s="26">
        <v>1</v>
      </c>
      <c r="X5" s="26"/>
      <c r="Y5" s="26"/>
      <c r="Z5" s="26"/>
      <c r="AA5" s="26">
        <v>2</v>
      </c>
      <c r="AB5" s="26"/>
      <c r="AC5" s="26"/>
      <c r="AD5" s="26">
        <v>3</v>
      </c>
      <c r="AE5" s="26"/>
      <c r="AF5" s="26">
        <v>1</v>
      </c>
    </row>
    <row r="6" spans="1:32" s="1" customFormat="1" ht="18.2" customHeight="1" x14ac:dyDescent="0.2">
      <c r="A6" s="14" t="s">
        <v>208</v>
      </c>
      <c r="B6" s="19" t="s">
        <v>209</v>
      </c>
      <c r="C6" s="25">
        <v>50</v>
      </c>
      <c r="D6" s="25"/>
      <c r="E6" s="25">
        <v>2</v>
      </c>
      <c r="F6" s="26">
        <v>1</v>
      </c>
      <c r="G6" s="26"/>
      <c r="H6" s="26">
        <v>2</v>
      </c>
      <c r="I6" s="26"/>
      <c r="J6" s="26"/>
      <c r="K6" s="26">
        <v>6</v>
      </c>
      <c r="L6" s="26"/>
      <c r="M6" s="26"/>
      <c r="N6" s="26"/>
      <c r="O6" s="26">
        <v>1</v>
      </c>
      <c r="P6" s="26">
        <v>1</v>
      </c>
      <c r="Q6" s="26"/>
      <c r="R6" s="26">
        <v>7</v>
      </c>
      <c r="S6" s="26">
        <v>9</v>
      </c>
      <c r="T6" s="26">
        <v>2</v>
      </c>
      <c r="U6" s="26">
        <v>6</v>
      </c>
      <c r="V6" s="26"/>
      <c r="W6" s="26">
        <v>1</v>
      </c>
      <c r="X6" s="26"/>
      <c r="Y6" s="26"/>
      <c r="Z6" s="26">
        <v>1</v>
      </c>
      <c r="AA6" s="26">
        <v>2</v>
      </c>
      <c r="AB6" s="26">
        <v>1</v>
      </c>
      <c r="AC6" s="26"/>
      <c r="AD6" s="26">
        <v>8</v>
      </c>
      <c r="AE6" s="26"/>
      <c r="AF6" s="26"/>
    </row>
    <row r="7" spans="1:32" s="1" customFormat="1" ht="22.7" customHeight="1" x14ac:dyDescent="0.2">
      <c r="A7" s="16" t="s">
        <v>14</v>
      </c>
      <c r="B7" s="22" t="s">
        <v>15</v>
      </c>
      <c r="C7" s="27">
        <v>10</v>
      </c>
      <c r="D7" s="27"/>
      <c r="E7" s="27"/>
      <c r="F7" s="27"/>
      <c r="G7" s="27"/>
      <c r="H7" s="27">
        <v>1</v>
      </c>
      <c r="I7" s="27"/>
      <c r="J7" s="27"/>
      <c r="K7" s="27">
        <v>1</v>
      </c>
      <c r="L7" s="27"/>
      <c r="M7" s="27"/>
      <c r="N7" s="27"/>
      <c r="O7" s="27"/>
      <c r="P7" s="27"/>
      <c r="Q7" s="27"/>
      <c r="R7" s="27">
        <v>2</v>
      </c>
      <c r="S7" s="27">
        <v>3</v>
      </c>
      <c r="T7" s="27"/>
      <c r="U7" s="27">
        <v>1</v>
      </c>
      <c r="V7" s="27"/>
      <c r="W7" s="27">
        <v>1</v>
      </c>
      <c r="X7" s="27"/>
      <c r="Y7" s="27"/>
      <c r="Z7" s="27"/>
      <c r="AA7" s="27">
        <v>1</v>
      </c>
      <c r="AB7" s="27"/>
      <c r="AC7" s="27"/>
      <c r="AD7" s="27"/>
      <c r="AE7" s="27"/>
      <c r="AF7" s="27"/>
    </row>
    <row r="8" spans="1:32" s="1" customFormat="1" ht="14.1" customHeight="1" x14ac:dyDescent="0.2">
      <c r="A8" s="8" t="s">
        <v>80</v>
      </c>
      <c r="B8" s="9" t="s">
        <v>81</v>
      </c>
      <c r="C8" s="10">
        <v>19</v>
      </c>
      <c r="D8" s="10"/>
      <c r="E8" s="10"/>
      <c r="F8" s="10"/>
      <c r="G8" s="10"/>
      <c r="H8" s="10">
        <v>3</v>
      </c>
      <c r="I8" s="10">
        <v>1</v>
      </c>
      <c r="J8" s="10"/>
      <c r="K8" s="10">
        <v>2</v>
      </c>
      <c r="L8" s="10"/>
      <c r="M8" s="10"/>
      <c r="N8" s="10"/>
      <c r="O8" s="10"/>
      <c r="P8" s="10">
        <v>2</v>
      </c>
      <c r="Q8" s="10"/>
      <c r="R8" s="10"/>
      <c r="S8" s="10">
        <v>2</v>
      </c>
      <c r="T8" s="10"/>
      <c r="U8" s="10">
        <v>5</v>
      </c>
      <c r="V8" s="10">
        <v>1</v>
      </c>
      <c r="W8" s="10">
        <v>1</v>
      </c>
      <c r="X8" s="10"/>
      <c r="Y8" s="10"/>
      <c r="Z8" s="10"/>
      <c r="AA8" s="10"/>
      <c r="AB8" s="10">
        <v>1</v>
      </c>
      <c r="AC8" s="10"/>
      <c r="AD8" s="10">
        <v>1</v>
      </c>
      <c r="AE8" s="10"/>
      <c r="AF8" s="10"/>
    </row>
    <row r="9" spans="1:32" s="1" customFormat="1" ht="14.1" customHeight="1" x14ac:dyDescent="0.2">
      <c r="A9" s="8" t="s">
        <v>92</v>
      </c>
      <c r="B9" s="9" t="s">
        <v>93</v>
      </c>
      <c r="C9" s="10">
        <v>262</v>
      </c>
      <c r="D9" s="10"/>
      <c r="E9" s="10">
        <v>7</v>
      </c>
      <c r="F9" s="10">
        <v>8</v>
      </c>
      <c r="G9" s="10"/>
      <c r="H9" s="10">
        <v>22</v>
      </c>
      <c r="I9" s="10">
        <v>3</v>
      </c>
      <c r="J9" s="10">
        <v>4</v>
      </c>
      <c r="K9" s="10">
        <v>19</v>
      </c>
      <c r="L9" s="10"/>
      <c r="M9" s="10">
        <v>9</v>
      </c>
      <c r="N9" s="10"/>
      <c r="O9" s="10">
        <v>10</v>
      </c>
      <c r="P9" s="10">
        <v>3</v>
      </c>
      <c r="Q9" s="10">
        <v>8</v>
      </c>
      <c r="R9" s="10">
        <v>12</v>
      </c>
      <c r="S9" s="10">
        <v>46</v>
      </c>
      <c r="T9" s="10">
        <v>4</v>
      </c>
      <c r="U9" s="10">
        <v>41</v>
      </c>
      <c r="V9" s="10">
        <v>6</v>
      </c>
      <c r="W9" s="10">
        <v>6</v>
      </c>
      <c r="X9" s="10">
        <v>7</v>
      </c>
      <c r="Y9" s="10">
        <v>1</v>
      </c>
      <c r="Z9" s="10"/>
      <c r="AA9" s="10">
        <v>7</v>
      </c>
      <c r="AB9" s="10">
        <v>2</v>
      </c>
      <c r="AC9" s="10"/>
      <c r="AD9" s="10">
        <v>34</v>
      </c>
      <c r="AE9" s="10"/>
      <c r="AF9" s="10">
        <v>3</v>
      </c>
    </row>
    <row r="10" spans="1:32" s="1" customFormat="1" ht="14.1" customHeight="1" x14ac:dyDescent="0.2">
      <c r="A10" s="8" t="s">
        <v>50</v>
      </c>
      <c r="B10" s="9" t="s">
        <v>51</v>
      </c>
      <c r="C10" s="10">
        <v>369</v>
      </c>
      <c r="D10" s="10">
        <v>1</v>
      </c>
      <c r="E10" s="10">
        <v>4</v>
      </c>
      <c r="F10" s="10">
        <v>4</v>
      </c>
      <c r="G10" s="10"/>
      <c r="H10" s="10">
        <v>24</v>
      </c>
      <c r="I10" s="10"/>
      <c r="J10" s="10">
        <v>2</v>
      </c>
      <c r="K10" s="10">
        <v>39</v>
      </c>
      <c r="L10" s="10"/>
      <c r="M10" s="10">
        <v>12</v>
      </c>
      <c r="N10" s="10">
        <v>2</v>
      </c>
      <c r="O10" s="10">
        <v>8</v>
      </c>
      <c r="P10" s="10">
        <v>6</v>
      </c>
      <c r="Q10" s="10">
        <v>6</v>
      </c>
      <c r="R10" s="10">
        <v>28</v>
      </c>
      <c r="S10" s="10">
        <v>77</v>
      </c>
      <c r="T10" s="10">
        <v>9</v>
      </c>
      <c r="U10" s="10">
        <v>58</v>
      </c>
      <c r="V10" s="10">
        <v>4</v>
      </c>
      <c r="W10" s="10">
        <v>16</v>
      </c>
      <c r="X10" s="10">
        <v>4</v>
      </c>
      <c r="Y10" s="10">
        <v>4</v>
      </c>
      <c r="Z10" s="10"/>
      <c r="AA10" s="10">
        <v>17</v>
      </c>
      <c r="AB10" s="10">
        <v>4</v>
      </c>
      <c r="AC10" s="10"/>
      <c r="AD10" s="10">
        <v>37</v>
      </c>
      <c r="AE10" s="10"/>
      <c r="AF10" s="10">
        <v>3</v>
      </c>
    </row>
    <row r="11" spans="1:32" s="1" customFormat="1" ht="14.1" customHeight="1" x14ac:dyDescent="0.2">
      <c r="A11" s="8" t="s">
        <v>52</v>
      </c>
      <c r="B11" s="9" t="s">
        <v>53</v>
      </c>
      <c r="C11" s="10">
        <v>74</v>
      </c>
      <c r="D11" s="10">
        <v>1</v>
      </c>
      <c r="E11" s="10"/>
      <c r="F11" s="10">
        <v>1</v>
      </c>
      <c r="G11" s="10"/>
      <c r="H11" s="10">
        <v>6</v>
      </c>
      <c r="I11" s="10"/>
      <c r="J11" s="10">
        <v>1</v>
      </c>
      <c r="K11" s="10">
        <v>5</v>
      </c>
      <c r="L11" s="10"/>
      <c r="M11" s="10">
        <v>1</v>
      </c>
      <c r="N11" s="10"/>
      <c r="O11" s="10">
        <v>1</v>
      </c>
      <c r="P11" s="10">
        <v>1</v>
      </c>
      <c r="Q11" s="10">
        <v>2</v>
      </c>
      <c r="R11" s="10">
        <v>5</v>
      </c>
      <c r="S11" s="10">
        <v>17</v>
      </c>
      <c r="T11" s="10">
        <v>2</v>
      </c>
      <c r="U11" s="10">
        <v>13</v>
      </c>
      <c r="V11" s="10">
        <v>1</v>
      </c>
      <c r="W11" s="10">
        <v>4</v>
      </c>
      <c r="X11" s="10"/>
      <c r="Y11" s="10">
        <v>1</v>
      </c>
      <c r="Z11" s="10"/>
      <c r="AA11" s="10">
        <v>3</v>
      </c>
      <c r="AB11" s="10">
        <v>1</v>
      </c>
      <c r="AC11" s="10"/>
      <c r="AD11" s="10">
        <v>8</v>
      </c>
      <c r="AE11" s="10"/>
      <c r="AF11" s="10"/>
    </row>
    <row r="12" spans="1:32" s="1" customFormat="1" ht="14.1" customHeight="1" x14ac:dyDescent="0.2">
      <c r="A12" s="8" t="s">
        <v>230</v>
      </c>
      <c r="B12" s="9" t="s">
        <v>231</v>
      </c>
      <c r="C12" s="10">
        <v>21</v>
      </c>
      <c r="D12" s="10"/>
      <c r="E12" s="10"/>
      <c r="F12" s="10">
        <v>1</v>
      </c>
      <c r="G12" s="10"/>
      <c r="H12" s="10">
        <v>1</v>
      </c>
      <c r="I12" s="10"/>
      <c r="J12" s="10"/>
      <c r="K12" s="10">
        <v>1</v>
      </c>
      <c r="L12" s="10"/>
      <c r="M12" s="10">
        <v>1</v>
      </c>
      <c r="N12" s="10"/>
      <c r="O12" s="10">
        <v>1</v>
      </c>
      <c r="P12" s="10">
        <v>1</v>
      </c>
      <c r="Q12" s="10">
        <v>2</v>
      </c>
      <c r="R12" s="10">
        <v>1</v>
      </c>
      <c r="S12" s="10">
        <v>3</v>
      </c>
      <c r="T12" s="10"/>
      <c r="U12" s="10">
        <v>3</v>
      </c>
      <c r="V12" s="10"/>
      <c r="W12" s="10"/>
      <c r="X12" s="10">
        <v>1</v>
      </c>
      <c r="Y12" s="10"/>
      <c r="Z12" s="10"/>
      <c r="AA12" s="10"/>
      <c r="AB12" s="10">
        <v>3</v>
      </c>
      <c r="AC12" s="10"/>
      <c r="AD12" s="10">
        <v>1</v>
      </c>
      <c r="AE12" s="10"/>
      <c r="AF12" s="10">
        <v>1</v>
      </c>
    </row>
    <row r="13" spans="1:32" s="1" customFormat="1" ht="14.1" customHeight="1" x14ac:dyDescent="0.2">
      <c r="A13" s="8" t="s">
        <v>94</v>
      </c>
      <c r="B13" s="9" t="s">
        <v>95</v>
      </c>
      <c r="C13" s="10">
        <v>37</v>
      </c>
      <c r="D13" s="10"/>
      <c r="E13" s="10">
        <v>2</v>
      </c>
      <c r="F13" s="10"/>
      <c r="G13" s="10"/>
      <c r="H13" s="10">
        <v>6</v>
      </c>
      <c r="I13" s="10">
        <v>1</v>
      </c>
      <c r="J13" s="10"/>
      <c r="K13" s="10">
        <v>2</v>
      </c>
      <c r="L13" s="10"/>
      <c r="M13" s="10"/>
      <c r="N13" s="10"/>
      <c r="O13" s="10"/>
      <c r="P13" s="10">
        <v>1</v>
      </c>
      <c r="Q13" s="10">
        <v>3</v>
      </c>
      <c r="R13" s="10">
        <v>2</v>
      </c>
      <c r="S13" s="10">
        <v>5</v>
      </c>
      <c r="T13" s="10"/>
      <c r="U13" s="10">
        <v>2</v>
      </c>
      <c r="V13" s="10">
        <v>1</v>
      </c>
      <c r="W13" s="10">
        <v>1</v>
      </c>
      <c r="X13" s="10"/>
      <c r="Y13" s="10"/>
      <c r="Z13" s="10"/>
      <c r="AA13" s="10">
        <v>3</v>
      </c>
      <c r="AB13" s="10"/>
      <c r="AC13" s="10"/>
      <c r="AD13" s="10">
        <v>6</v>
      </c>
      <c r="AE13" s="10"/>
      <c r="AF13" s="10">
        <v>2</v>
      </c>
    </row>
    <row r="14" spans="1:32" s="1" customFormat="1" ht="14.1" customHeight="1" x14ac:dyDescent="0.2">
      <c r="A14" s="8" t="s">
        <v>30</v>
      </c>
      <c r="B14" s="9" t="s">
        <v>31</v>
      </c>
      <c r="C14" s="10">
        <v>81</v>
      </c>
      <c r="D14" s="10"/>
      <c r="E14" s="10"/>
      <c r="F14" s="10">
        <v>2</v>
      </c>
      <c r="G14" s="10"/>
      <c r="H14" s="10">
        <v>1</v>
      </c>
      <c r="I14" s="10"/>
      <c r="J14" s="10"/>
      <c r="K14" s="10">
        <v>11</v>
      </c>
      <c r="L14" s="10"/>
      <c r="M14" s="10">
        <v>1</v>
      </c>
      <c r="N14" s="10"/>
      <c r="O14" s="10">
        <v>1</v>
      </c>
      <c r="P14" s="10">
        <v>8</v>
      </c>
      <c r="Q14" s="10">
        <v>11</v>
      </c>
      <c r="R14" s="10">
        <v>2</v>
      </c>
      <c r="S14" s="10">
        <v>10</v>
      </c>
      <c r="T14" s="10">
        <v>1</v>
      </c>
      <c r="U14" s="10">
        <v>8</v>
      </c>
      <c r="V14" s="10">
        <v>2</v>
      </c>
      <c r="W14" s="10">
        <v>1</v>
      </c>
      <c r="X14" s="10">
        <v>4</v>
      </c>
      <c r="Y14" s="10">
        <v>1</v>
      </c>
      <c r="Z14" s="10"/>
      <c r="AA14" s="10">
        <v>2</v>
      </c>
      <c r="AB14" s="10"/>
      <c r="AC14" s="10"/>
      <c r="AD14" s="10">
        <v>15</v>
      </c>
      <c r="AE14" s="10"/>
      <c r="AF14" s="10"/>
    </row>
    <row r="15" spans="1:32" s="1" customFormat="1" ht="14.1" customHeight="1" x14ac:dyDescent="0.2">
      <c r="A15" s="4" t="s">
        <v>260</v>
      </c>
      <c r="B15" s="5" t="s">
        <v>261</v>
      </c>
      <c r="C15" s="6">
        <v>154</v>
      </c>
      <c r="D15" s="6"/>
      <c r="E15" s="6">
        <v>4</v>
      </c>
      <c r="F15" s="6">
        <v>13</v>
      </c>
      <c r="G15" s="6"/>
      <c r="H15" s="6">
        <v>7</v>
      </c>
      <c r="I15" s="6">
        <v>1</v>
      </c>
      <c r="J15" s="6"/>
      <c r="K15" s="6">
        <v>15</v>
      </c>
      <c r="L15" s="6"/>
      <c r="M15" s="6">
        <v>4</v>
      </c>
      <c r="N15" s="6"/>
      <c r="O15" s="6">
        <v>2</v>
      </c>
      <c r="P15" s="6">
        <v>5</v>
      </c>
      <c r="Q15" s="6">
        <v>7</v>
      </c>
      <c r="R15" s="6">
        <v>7</v>
      </c>
      <c r="S15" s="6">
        <v>23</v>
      </c>
      <c r="T15" s="6">
        <v>2</v>
      </c>
      <c r="U15" s="6">
        <v>21</v>
      </c>
      <c r="V15" s="6">
        <v>4</v>
      </c>
      <c r="W15" s="6">
        <v>4</v>
      </c>
      <c r="X15" s="6">
        <v>5</v>
      </c>
      <c r="Y15" s="6">
        <v>1</v>
      </c>
      <c r="Z15" s="6">
        <v>1</v>
      </c>
      <c r="AA15" s="6">
        <v>4</v>
      </c>
      <c r="AB15" s="6"/>
      <c r="AC15" s="6"/>
      <c r="AD15" s="6">
        <v>24</v>
      </c>
      <c r="AE15" s="6"/>
      <c r="AF15" s="6"/>
    </row>
    <row r="16" spans="1:32" s="1" customFormat="1" ht="14.1" customHeight="1" x14ac:dyDescent="0.2">
      <c r="A16" s="4" t="s">
        <v>232</v>
      </c>
      <c r="B16" s="5" t="s">
        <v>233</v>
      </c>
      <c r="C16" s="6">
        <v>3351</v>
      </c>
      <c r="D16" s="6">
        <v>2</v>
      </c>
      <c r="E16" s="6">
        <v>75</v>
      </c>
      <c r="F16" s="6">
        <v>35</v>
      </c>
      <c r="G16" s="6">
        <v>4</v>
      </c>
      <c r="H16" s="6">
        <v>132</v>
      </c>
      <c r="I16" s="6">
        <v>3</v>
      </c>
      <c r="J16" s="6">
        <v>17</v>
      </c>
      <c r="K16" s="6">
        <v>440</v>
      </c>
      <c r="L16" s="6"/>
      <c r="M16" s="6">
        <v>72</v>
      </c>
      <c r="N16" s="6">
        <v>22</v>
      </c>
      <c r="O16" s="6">
        <v>33</v>
      </c>
      <c r="P16" s="6">
        <v>142</v>
      </c>
      <c r="Q16" s="6">
        <v>201</v>
      </c>
      <c r="R16" s="6">
        <v>114</v>
      </c>
      <c r="S16" s="6">
        <v>435</v>
      </c>
      <c r="T16" s="6">
        <v>72</v>
      </c>
      <c r="U16" s="6">
        <v>602</v>
      </c>
      <c r="V16" s="6">
        <v>39</v>
      </c>
      <c r="W16" s="6">
        <v>153</v>
      </c>
      <c r="X16" s="6">
        <v>134</v>
      </c>
      <c r="Y16" s="6">
        <v>13</v>
      </c>
      <c r="Z16" s="6">
        <v>2</v>
      </c>
      <c r="AA16" s="6">
        <v>180</v>
      </c>
      <c r="AB16" s="6">
        <v>61</v>
      </c>
      <c r="AC16" s="6">
        <v>1</v>
      </c>
      <c r="AD16" s="6">
        <v>310</v>
      </c>
      <c r="AE16" s="6"/>
      <c r="AF16" s="6">
        <v>57</v>
      </c>
    </row>
    <row r="17" spans="1:32" s="1" customFormat="1" ht="14.1" customHeight="1" x14ac:dyDescent="0.2">
      <c r="A17" s="14" t="s">
        <v>234</v>
      </c>
      <c r="B17" s="19" t="s">
        <v>235</v>
      </c>
      <c r="C17" s="27">
        <v>103</v>
      </c>
      <c r="D17" s="27">
        <v>1</v>
      </c>
      <c r="E17" s="27">
        <v>3</v>
      </c>
      <c r="F17" s="27">
        <v>1</v>
      </c>
      <c r="G17" s="27"/>
      <c r="H17" s="27">
        <v>6</v>
      </c>
      <c r="I17" s="27"/>
      <c r="J17" s="27"/>
      <c r="K17" s="27">
        <v>11</v>
      </c>
      <c r="L17" s="27"/>
      <c r="M17" s="27">
        <v>3</v>
      </c>
      <c r="N17" s="27"/>
      <c r="O17" s="27">
        <v>1</v>
      </c>
      <c r="P17" s="27">
        <v>1</v>
      </c>
      <c r="Q17" s="27">
        <v>7</v>
      </c>
      <c r="R17" s="27">
        <v>2</v>
      </c>
      <c r="S17" s="27">
        <v>19</v>
      </c>
      <c r="T17" s="27">
        <v>4</v>
      </c>
      <c r="U17" s="27">
        <v>16</v>
      </c>
      <c r="V17" s="27"/>
      <c r="W17" s="27">
        <v>6</v>
      </c>
      <c r="X17" s="27">
        <v>2</v>
      </c>
      <c r="Y17" s="27">
        <v>1</v>
      </c>
      <c r="Z17" s="27"/>
      <c r="AA17" s="27">
        <v>6</v>
      </c>
      <c r="AB17" s="27">
        <v>1</v>
      </c>
      <c r="AC17" s="27"/>
      <c r="AD17" s="27">
        <v>11</v>
      </c>
      <c r="AE17" s="27"/>
      <c r="AF17" s="27">
        <v>1</v>
      </c>
    </row>
    <row r="18" spans="1:32" s="1" customFormat="1" ht="14.1" customHeight="1" x14ac:dyDescent="0.2">
      <c r="A18" s="14" t="s">
        <v>32</v>
      </c>
      <c r="B18" s="20" t="s">
        <v>33</v>
      </c>
      <c r="C18" s="26">
        <v>29</v>
      </c>
      <c r="D18" s="26"/>
      <c r="E18" s="26"/>
      <c r="F18" s="26">
        <v>1</v>
      </c>
      <c r="G18" s="26"/>
      <c r="H18" s="26">
        <v>2</v>
      </c>
      <c r="I18" s="26">
        <v>1</v>
      </c>
      <c r="J18" s="26">
        <v>1</v>
      </c>
      <c r="K18" s="26"/>
      <c r="L18" s="26"/>
      <c r="M18" s="26">
        <v>2</v>
      </c>
      <c r="N18" s="26"/>
      <c r="O18" s="26"/>
      <c r="P18" s="26">
        <v>1</v>
      </c>
      <c r="Q18" s="26"/>
      <c r="R18" s="26">
        <v>2</v>
      </c>
      <c r="S18" s="26">
        <v>3</v>
      </c>
      <c r="T18" s="26"/>
      <c r="U18" s="26">
        <v>3</v>
      </c>
      <c r="V18" s="26">
        <v>1</v>
      </c>
      <c r="W18" s="26"/>
      <c r="X18" s="26">
        <v>1</v>
      </c>
      <c r="Y18" s="26">
        <v>3</v>
      </c>
      <c r="Z18" s="26"/>
      <c r="AA18" s="26">
        <v>5</v>
      </c>
      <c r="AB18" s="26"/>
      <c r="AC18" s="26"/>
      <c r="AD18" s="26">
        <v>3</v>
      </c>
      <c r="AE18" s="26"/>
      <c r="AF18" s="26"/>
    </row>
    <row r="19" spans="1:32" s="1" customFormat="1" ht="18.2" customHeight="1" x14ac:dyDescent="0.2">
      <c r="A19" s="14" t="s">
        <v>164</v>
      </c>
      <c r="B19" s="19" t="s">
        <v>165</v>
      </c>
      <c r="C19" s="25">
        <v>44</v>
      </c>
      <c r="D19" s="25"/>
      <c r="E19" s="25"/>
      <c r="F19" s="26">
        <v>2</v>
      </c>
      <c r="G19" s="26"/>
      <c r="H19" s="26">
        <v>2</v>
      </c>
      <c r="I19" s="26"/>
      <c r="J19" s="26"/>
      <c r="K19" s="26">
        <v>1</v>
      </c>
      <c r="L19" s="26"/>
      <c r="M19" s="26">
        <v>1</v>
      </c>
      <c r="N19" s="26"/>
      <c r="O19" s="26">
        <v>1</v>
      </c>
      <c r="P19" s="26">
        <v>1</v>
      </c>
      <c r="Q19" s="26">
        <v>2</v>
      </c>
      <c r="R19" s="26">
        <v>3</v>
      </c>
      <c r="S19" s="26">
        <v>8</v>
      </c>
      <c r="T19" s="26">
        <v>1</v>
      </c>
      <c r="U19" s="26">
        <v>5</v>
      </c>
      <c r="V19" s="26"/>
      <c r="W19" s="26">
        <v>4</v>
      </c>
      <c r="X19" s="26"/>
      <c r="Y19" s="26">
        <v>1</v>
      </c>
      <c r="Z19" s="26"/>
      <c r="AA19" s="26">
        <v>1</v>
      </c>
      <c r="AB19" s="26">
        <v>2</v>
      </c>
      <c r="AC19" s="26"/>
      <c r="AD19" s="26">
        <v>7</v>
      </c>
      <c r="AE19" s="26"/>
      <c r="AF19" s="26">
        <v>2</v>
      </c>
    </row>
    <row r="20" spans="1:32" s="1" customFormat="1" ht="22.7" customHeight="1" x14ac:dyDescent="0.2">
      <c r="A20" s="16" t="s">
        <v>152</v>
      </c>
      <c r="B20" s="22" t="s">
        <v>153</v>
      </c>
      <c r="C20" s="27">
        <v>59</v>
      </c>
      <c r="D20" s="27"/>
      <c r="E20" s="27"/>
      <c r="F20" s="27">
        <v>2</v>
      </c>
      <c r="G20" s="27"/>
      <c r="H20" s="27">
        <v>4</v>
      </c>
      <c r="I20" s="27"/>
      <c r="J20" s="27"/>
      <c r="K20" s="27">
        <v>8</v>
      </c>
      <c r="L20" s="27"/>
      <c r="M20" s="27">
        <v>1</v>
      </c>
      <c r="N20" s="27"/>
      <c r="O20" s="27">
        <v>1</v>
      </c>
      <c r="P20" s="27">
        <v>2</v>
      </c>
      <c r="Q20" s="27">
        <v>2</v>
      </c>
      <c r="R20" s="27">
        <v>6</v>
      </c>
      <c r="S20" s="27">
        <v>14</v>
      </c>
      <c r="T20" s="27">
        <v>2</v>
      </c>
      <c r="U20" s="27">
        <v>9</v>
      </c>
      <c r="V20" s="27"/>
      <c r="W20" s="27">
        <v>1</v>
      </c>
      <c r="X20" s="27">
        <v>1</v>
      </c>
      <c r="Y20" s="27"/>
      <c r="Z20" s="27"/>
      <c r="AA20" s="27"/>
      <c r="AB20" s="27">
        <v>2</v>
      </c>
      <c r="AC20" s="27"/>
      <c r="AD20" s="27">
        <v>4</v>
      </c>
      <c r="AE20" s="27"/>
      <c r="AF20" s="27"/>
    </row>
    <row r="21" spans="1:32" s="1" customFormat="1" ht="14.1" customHeight="1" x14ac:dyDescent="0.2">
      <c r="A21" s="8" t="s">
        <v>40</v>
      </c>
      <c r="B21" s="9" t="s">
        <v>41</v>
      </c>
      <c r="C21" s="10">
        <v>32</v>
      </c>
      <c r="D21" s="10"/>
      <c r="E21" s="10">
        <v>2</v>
      </c>
      <c r="F21" s="10"/>
      <c r="G21" s="10"/>
      <c r="H21" s="10"/>
      <c r="I21" s="10"/>
      <c r="J21" s="10"/>
      <c r="K21" s="10">
        <v>5</v>
      </c>
      <c r="L21" s="10"/>
      <c r="M21" s="10">
        <v>1</v>
      </c>
      <c r="N21" s="10">
        <v>1</v>
      </c>
      <c r="O21" s="10"/>
      <c r="P21" s="10"/>
      <c r="Q21" s="10">
        <v>1</v>
      </c>
      <c r="R21" s="10">
        <v>1</v>
      </c>
      <c r="S21" s="10">
        <v>9</v>
      </c>
      <c r="T21" s="10"/>
      <c r="U21" s="10">
        <v>5</v>
      </c>
      <c r="V21" s="10"/>
      <c r="W21" s="10">
        <v>2</v>
      </c>
      <c r="X21" s="10"/>
      <c r="Y21" s="10"/>
      <c r="Z21" s="10"/>
      <c r="AA21" s="10"/>
      <c r="AB21" s="10">
        <v>1</v>
      </c>
      <c r="AC21" s="10"/>
      <c r="AD21" s="10">
        <v>4</v>
      </c>
      <c r="AE21" s="10"/>
      <c r="AF21" s="10"/>
    </row>
    <row r="22" spans="1:32" s="1" customFormat="1" ht="14.1" customHeight="1" x14ac:dyDescent="0.2">
      <c r="A22" s="8" t="s">
        <v>96</v>
      </c>
      <c r="B22" s="9" t="s">
        <v>97</v>
      </c>
      <c r="C22" s="10">
        <v>1332</v>
      </c>
      <c r="D22" s="10">
        <v>2</v>
      </c>
      <c r="E22" s="10">
        <v>22</v>
      </c>
      <c r="F22" s="10">
        <v>23</v>
      </c>
      <c r="G22" s="10">
        <v>1</v>
      </c>
      <c r="H22" s="10">
        <v>70</v>
      </c>
      <c r="I22" s="10">
        <v>4</v>
      </c>
      <c r="J22" s="10">
        <v>13</v>
      </c>
      <c r="K22" s="10">
        <v>126</v>
      </c>
      <c r="L22" s="10"/>
      <c r="M22" s="10">
        <v>23</v>
      </c>
      <c r="N22" s="10">
        <v>8</v>
      </c>
      <c r="O22" s="10">
        <v>48</v>
      </c>
      <c r="P22" s="10">
        <v>12</v>
      </c>
      <c r="Q22" s="10">
        <v>42</v>
      </c>
      <c r="R22" s="10">
        <v>52</v>
      </c>
      <c r="S22" s="10">
        <v>257</v>
      </c>
      <c r="T22" s="10">
        <v>21</v>
      </c>
      <c r="U22" s="10">
        <v>305</v>
      </c>
      <c r="V22" s="10">
        <v>30</v>
      </c>
      <c r="W22" s="10">
        <v>34</v>
      </c>
      <c r="X22" s="10">
        <v>26</v>
      </c>
      <c r="Y22" s="10">
        <v>3</v>
      </c>
      <c r="Z22" s="10">
        <v>2</v>
      </c>
      <c r="AA22" s="10">
        <v>23</v>
      </c>
      <c r="AB22" s="10">
        <v>24</v>
      </c>
      <c r="AC22" s="10">
        <v>1</v>
      </c>
      <c r="AD22" s="10">
        <v>122</v>
      </c>
      <c r="AE22" s="10"/>
      <c r="AF22" s="10">
        <v>38</v>
      </c>
    </row>
    <row r="23" spans="1:32" s="1" customFormat="1" ht="14.1" customHeight="1" x14ac:dyDescent="0.2">
      <c r="A23" s="8" t="s">
        <v>98</v>
      </c>
      <c r="B23" s="9" t="s">
        <v>99</v>
      </c>
      <c r="C23" s="10">
        <v>183</v>
      </c>
      <c r="D23" s="10">
        <v>1</v>
      </c>
      <c r="E23" s="10">
        <v>4</v>
      </c>
      <c r="F23" s="10">
        <v>2</v>
      </c>
      <c r="G23" s="10"/>
      <c r="H23" s="10">
        <v>10</v>
      </c>
      <c r="I23" s="10"/>
      <c r="J23" s="10">
        <v>1</v>
      </c>
      <c r="K23" s="10">
        <v>12</v>
      </c>
      <c r="L23" s="10"/>
      <c r="M23" s="10">
        <v>2</v>
      </c>
      <c r="N23" s="10"/>
      <c r="O23" s="10">
        <v>3</v>
      </c>
      <c r="P23" s="10">
        <v>3</v>
      </c>
      <c r="Q23" s="10">
        <v>6</v>
      </c>
      <c r="R23" s="10">
        <v>15</v>
      </c>
      <c r="S23" s="10">
        <v>44</v>
      </c>
      <c r="T23" s="10">
        <v>3</v>
      </c>
      <c r="U23" s="10">
        <v>26</v>
      </c>
      <c r="V23" s="10">
        <v>6</v>
      </c>
      <c r="W23" s="10">
        <v>7</v>
      </c>
      <c r="X23" s="10">
        <v>4</v>
      </c>
      <c r="Y23" s="10">
        <v>2</v>
      </c>
      <c r="Z23" s="10"/>
      <c r="AA23" s="10">
        <v>3</v>
      </c>
      <c r="AB23" s="10"/>
      <c r="AC23" s="10"/>
      <c r="AD23" s="10">
        <v>25</v>
      </c>
      <c r="AE23" s="10"/>
      <c r="AF23" s="10">
        <v>4</v>
      </c>
    </row>
    <row r="24" spans="1:32" s="1" customFormat="1" ht="14.1" customHeight="1" x14ac:dyDescent="0.2">
      <c r="A24" s="8" t="s">
        <v>180</v>
      </c>
      <c r="B24" s="9" t="s">
        <v>181</v>
      </c>
      <c r="C24" s="10">
        <v>49</v>
      </c>
      <c r="D24" s="10"/>
      <c r="E24" s="10">
        <v>1</v>
      </c>
      <c r="F24" s="10"/>
      <c r="G24" s="10"/>
      <c r="H24" s="10">
        <v>10</v>
      </c>
      <c r="I24" s="10"/>
      <c r="J24" s="10"/>
      <c r="K24" s="10">
        <v>7</v>
      </c>
      <c r="L24" s="10"/>
      <c r="M24" s="10"/>
      <c r="N24" s="10">
        <v>1</v>
      </c>
      <c r="O24" s="10">
        <v>1</v>
      </c>
      <c r="P24" s="10">
        <v>1</v>
      </c>
      <c r="Q24" s="10">
        <v>2</v>
      </c>
      <c r="R24" s="10">
        <v>4</v>
      </c>
      <c r="S24" s="10">
        <v>6</v>
      </c>
      <c r="T24" s="10"/>
      <c r="U24" s="10">
        <v>8</v>
      </c>
      <c r="V24" s="10">
        <v>1</v>
      </c>
      <c r="W24" s="10"/>
      <c r="X24" s="10"/>
      <c r="Y24" s="10"/>
      <c r="Z24" s="10"/>
      <c r="AA24" s="10">
        <v>3</v>
      </c>
      <c r="AB24" s="10"/>
      <c r="AC24" s="10"/>
      <c r="AD24" s="10">
        <v>4</v>
      </c>
      <c r="AE24" s="10"/>
      <c r="AF24" s="10"/>
    </row>
    <row r="25" spans="1:32" s="1" customFormat="1" ht="14.1" customHeight="1" x14ac:dyDescent="0.2">
      <c r="A25" s="4" t="s">
        <v>236</v>
      </c>
      <c r="B25" s="5" t="s">
        <v>237</v>
      </c>
      <c r="C25" s="6">
        <v>57</v>
      </c>
      <c r="D25" s="6"/>
      <c r="E25" s="6"/>
      <c r="F25" s="6">
        <v>1</v>
      </c>
      <c r="G25" s="6"/>
      <c r="H25" s="6">
        <v>4</v>
      </c>
      <c r="I25" s="6"/>
      <c r="J25" s="6"/>
      <c r="K25" s="6">
        <v>10</v>
      </c>
      <c r="L25" s="6"/>
      <c r="M25" s="6">
        <v>2</v>
      </c>
      <c r="N25" s="6">
        <v>2</v>
      </c>
      <c r="O25" s="6">
        <v>2</v>
      </c>
      <c r="P25" s="6">
        <v>1</v>
      </c>
      <c r="Q25" s="6">
        <v>1</v>
      </c>
      <c r="R25" s="6">
        <v>1</v>
      </c>
      <c r="S25" s="6">
        <v>12</v>
      </c>
      <c r="T25" s="6">
        <v>2</v>
      </c>
      <c r="U25" s="6">
        <v>9</v>
      </c>
      <c r="V25" s="6">
        <v>1</v>
      </c>
      <c r="W25" s="6">
        <v>3</v>
      </c>
      <c r="X25" s="6">
        <v>2</v>
      </c>
      <c r="Y25" s="6"/>
      <c r="Z25" s="6"/>
      <c r="AA25" s="6"/>
      <c r="AB25" s="6"/>
      <c r="AC25" s="6"/>
      <c r="AD25" s="6">
        <v>1</v>
      </c>
      <c r="AE25" s="6"/>
      <c r="AF25" s="6">
        <v>3</v>
      </c>
    </row>
    <row r="26" spans="1:32" s="1" customFormat="1" ht="14.1" customHeight="1" x14ac:dyDescent="0.2">
      <c r="A26" s="4" t="s">
        <v>42</v>
      </c>
      <c r="B26" s="5" t="s">
        <v>43</v>
      </c>
      <c r="C26" s="6">
        <v>28</v>
      </c>
      <c r="D26" s="6"/>
      <c r="E26" s="6"/>
      <c r="F26" s="6"/>
      <c r="G26" s="6"/>
      <c r="H26" s="6">
        <v>3</v>
      </c>
      <c r="I26" s="6"/>
      <c r="J26" s="6">
        <v>1</v>
      </c>
      <c r="K26" s="6">
        <v>3</v>
      </c>
      <c r="L26" s="6"/>
      <c r="M26" s="6"/>
      <c r="N26" s="6">
        <v>1</v>
      </c>
      <c r="O26" s="6"/>
      <c r="P26" s="6">
        <v>1</v>
      </c>
      <c r="Q26" s="6"/>
      <c r="R26" s="6">
        <v>5</v>
      </c>
      <c r="S26" s="6">
        <v>4</v>
      </c>
      <c r="T26" s="6"/>
      <c r="U26" s="6">
        <v>2</v>
      </c>
      <c r="V26" s="6"/>
      <c r="W26" s="6">
        <v>2</v>
      </c>
      <c r="X26" s="6">
        <v>3</v>
      </c>
      <c r="Y26" s="6">
        <v>1</v>
      </c>
      <c r="Z26" s="6"/>
      <c r="AA26" s="6"/>
      <c r="AB26" s="6"/>
      <c r="AC26" s="6"/>
      <c r="AD26" s="6">
        <v>2</v>
      </c>
      <c r="AE26" s="6"/>
      <c r="AF26" s="6"/>
    </row>
    <row r="27" spans="1:32" s="1" customFormat="1" ht="14.1" customHeight="1" x14ac:dyDescent="0.2">
      <c r="A27" s="14" t="s">
        <v>154</v>
      </c>
      <c r="B27" s="19" t="s">
        <v>155</v>
      </c>
      <c r="C27" s="27">
        <v>11</v>
      </c>
      <c r="D27" s="27"/>
      <c r="E27" s="27"/>
      <c r="F27" s="27"/>
      <c r="G27" s="27"/>
      <c r="H27" s="27"/>
      <c r="I27" s="27"/>
      <c r="J27" s="27"/>
      <c r="K27" s="27">
        <v>1</v>
      </c>
      <c r="L27" s="27"/>
      <c r="M27" s="27"/>
      <c r="N27" s="27"/>
      <c r="O27" s="27">
        <v>2</v>
      </c>
      <c r="P27" s="27"/>
      <c r="Q27" s="27"/>
      <c r="R27" s="27"/>
      <c r="S27" s="27">
        <v>4</v>
      </c>
      <c r="T27" s="27"/>
      <c r="U27" s="27">
        <v>1</v>
      </c>
      <c r="V27" s="27"/>
      <c r="W27" s="27"/>
      <c r="X27" s="27"/>
      <c r="Y27" s="27"/>
      <c r="Z27" s="27"/>
      <c r="AA27" s="27">
        <v>1</v>
      </c>
      <c r="AB27" s="27"/>
      <c r="AC27" s="27"/>
      <c r="AD27" s="27">
        <v>1</v>
      </c>
      <c r="AE27" s="27"/>
      <c r="AF27" s="27">
        <v>1</v>
      </c>
    </row>
    <row r="28" spans="1:32" s="1" customFormat="1" ht="14.1" customHeight="1" x14ac:dyDescent="0.2">
      <c r="A28" s="14" t="s">
        <v>100</v>
      </c>
      <c r="B28" s="20" t="s">
        <v>101</v>
      </c>
      <c r="C28" s="26">
        <v>228</v>
      </c>
      <c r="D28" s="26">
        <v>1</v>
      </c>
      <c r="E28" s="26">
        <v>5</v>
      </c>
      <c r="F28" s="26">
        <v>5</v>
      </c>
      <c r="G28" s="26"/>
      <c r="H28" s="26">
        <v>13</v>
      </c>
      <c r="I28" s="26">
        <v>1</v>
      </c>
      <c r="J28" s="26">
        <v>5</v>
      </c>
      <c r="K28" s="26">
        <v>18</v>
      </c>
      <c r="L28" s="26"/>
      <c r="M28" s="26">
        <v>5</v>
      </c>
      <c r="N28" s="26"/>
      <c r="O28" s="26">
        <v>9</v>
      </c>
      <c r="P28" s="26">
        <v>3</v>
      </c>
      <c r="Q28" s="26">
        <v>5</v>
      </c>
      <c r="R28" s="26">
        <v>10</v>
      </c>
      <c r="S28" s="26">
        <v>56</v>
      </c>
      <c r="T28" s="26">
        <v>2</v>
      </c>
      <c r="U28" s="26">
        <v>43</v>
      </c>
      <c r="V28" s="26">
        <v>1</v>
      </c>
      <c r="W28" s="26">
        <v>11</v>
      </c>
      <c r="X28" s="26">
        <v>8</v>
      </c>
      <c r="Y28" s="26">
        <v>2</v>
      </c>
      <c r="Z28" s="26">
        <v>1</v>
      </c>
      <c r="AA28" s="26">
        <v>3</v>
      </c>
      <c r="AB28" s="26">
        <v>2</v>
      </c>
      <c r="AC28" s="26"/>
      <c r="AD28" s="26">
        <v>17</v>
      </c>
      <c r="AE28" s="26"/>
      <c r="AF28" s="26">
        <v>2</v>
      </c>
    </row>
    <row r="29" spans="1:32" s="1" customFormat="1" ht="18.2" customHeight="1" x14ac:dyDescent="0.2">
      <c r="A29" s="14" t="s">
        <v>156</v>
      </c>
      <c r="B29" s="19" t="s">
        <v>157</v>
      </c>
      <c r="C29" s="25">
        <v>390</v>
      </c>
      <c r="D29" s="25"/>
      <c r="E29" s="25">
        <v>5</v>
      </c>
      <c r="F29" s="26"/>
      <c r="G29" s="26">
        <v>1</v>
      </c>
      <c r="H29" s="26">
        <v>20</v>
      </c>
      <c r="I29" s="26">
        <v>1</v>
      </c>
      <c r="J29" s="26">
        <v>2</v>
      </c>
      <c r="K29" s="26">
        <v>51</v>
      </c>
      <c r="L29" s="26"/>
      <c r="M29" s="26">
        <v>8</v>
      </c>
      <c r="N29" s="26">
        <v>6</v>
      </c>
      <c r="O29" s="26">
        <v>5</v>
      </c>
      <c r="P29" s="26">
        <v>8</v>
      </c>
      <c r="Q29" s="26">
        <v>12</v>
      </c>
      <c r="R29" s="26">
        <v>16</v>
      </c>
      <c r="S29" s="26">
        <v>60</v>
      </c>
      <c r="T29" s="26">
        <v>5</v>
      </c>
      <c r="U29" s="26">
        <v>68</v>
      </c>
      <c r="V29" s="26">
        <v>6</v>
      </c>
      <c r="W29" s="26">
        <v>13</v>
      </c>
      <c r="X29" s="26">
        <v>10</v>
      </c>
      <c r="Y29" s="26">
        <v>4</v>
      </c>
      <c r="Z29" s="26"/>
      <c r="AA29" s="26">
        <v>26</v>
      </c>
      <c r="AB29" s="26">
        <v>5</v>
      </c>
      <c r="AC29" s="26"/>
      <c r="AD29" s="26">
        <v>52</v>
      </c>
      <c r="AE29" s="26"/>
      <c r="AF29" s="26">
        <v>6</v>
      </c>
    </row>
    <row r="30" spans="1:32" s="1" customFormat="1" ht="22.7" customHeight="1" x14ac:dyDescent="0.2">
      <c r="A30" s="16" t="s">
        <v>182</v>
      </c>
      <c r="B30" s="22" t="s">
        <v>183</v>
      </c>
      <c r="C30" s="27">
        <v>90</v>
      </c>
      <c r="D30" s="27">
        <v>1</v>
      </c>
      <c r="E30" s="27"/>
      <c r="F30" s="27">
        <v>1</v>
      </c>
      <c r="G30" s="27"/>
      <c r="H30" s="27">
        <v>6</v>
      </c>
      <c r="I30" s="27"/>
      <c r="J30" s="27"/>
      <c r="K30" s="27">
        <v>7</v>
      </c>
      <c r="L30" s="27"/>
      <c r="M30" s="27">
        <v>4</v>
      </c>
      <c r="N30" s="27">
        <v>1</v>
      </c>
      <c r="O30" s="27">
        <v>2</v>
      </c>
      <c r="P30" s="27">
        <v>3</v>
      </c>
      <c r="Q30" s="27">
        <v>3</v>
      </c>
      <c r="R30" s="27">
        <v>5</v>
      </c>
      <c r="S30" s="27">
        <v>24</v>
      </c>
      <c r="T30" s="27">
        <v>1</v>
      </c>
      <c r="U30" s="27">
        <v>9</v>
      </c>
      <c r="V30" s="27">
        <v>1</v>
      </c>
      <c r="W30" s="27">
        <v>5</v>
      </c>
      <c r="X30" s="27">
        <v>4</v>
      </c>
      <c r="Y30" s="27"/>
      <c r="Z30" s="27"/>
      <c r="AA30" s="27">
        <v>3</v>
      </c>
      <c r="AB30" s="27">
        <v>1</v>
      </c>
      <c r="AC30" s="27"/>
      <c r="AD30" s="27">
        <v>9</v>
      </c>
      <c r="AE30" s="27"/>
      <c r="AF30" s="27"/>
    </row>
    <row r="31" spans="1:32" s="1" customFormat="1" ht="14.1" customHeight="1" x14ac:dyDescent="0.2">
      <c r="A31" s="8" t="s">
        <v>102</v>
      </c>
      <c r="B31" s="9" t="s">
        <v>103</v>
      </c>
      <c r="C31" s="10">
        <v>66</v>
      </c>
      <c r="D31" s="10"/>
      <c r="E31" s="10">
        <v>1</v>
      </c>
      <c r="F31" s="10"/>
      <c r="G31" s="10"/>
      <c r="H31" s="10">
        <v>7</v>
      </c>
      <c r="I31" s="10"/>
      <c r="J31" s="10"/>
      <c r="K31" s="10">
        <v>7</v>
      </c>
      <c r="L31" s="10"/>
      <c r="M31" s="10">
        <v>2</v>
      </c>
      <c r="N31" s="10">
        <v>1</v>
      </c>
      <c r="O31" s="10">
        <v>1</v>
      </c>
      <c r="P31" s="10">
        <v>1</v>
      </c>
      <c r="Q31" s="10">
        <v>1</v>
      </c>
      <c r="R31" s="10">
        <v>3</v>
      </c>
      <c r="S31" s="10">
        <v>14</v>
      </c>
      <c r="T31" s="10"/>
      <c r="U31" s="10">
        <v>13</v>
      </c>
      <c r="V31" s="10">
        <v>1</v>
      </c>
      <c r="W31" s="10">
        <v>2</v>
      </c>
      <c r="X31" s="10"/>
      <c r="Y31" s="10"/>
      <c r="Z31" s="10"/>
      <c r="AA31" s="10">
        <v>2</v>
      </c>
      <c r="AB31" s="10">
        <v>3</v>
      </c>
      <c r="AC31" s="10"/>
      <c r="AD31" s="10">
        <v>6</v>
      </c>
      <c r="AE31" s="10"/>
      <c r="AF31" s="10">
        <v>1</v>
      </c>
    </row>
    <row r="32" spans="1:32" s="1" customFormat="1" ht="14.1" customHeight="1" x14ac:dyDescent="0.2">
      <c r="A32" s="8" t="s">
        <v>104</v>
      </c>
      <c r="B32" s="9" t="s">
        <v>105</v>
      </c>
      <c r="C32" s="10">
        <v>144</v>
      </c>
      <c r="D32" s="10"/>
      <c r="E32" s="10">
        <v>2</v>
      </c>
      <c r="F32" s="10">
        <v>1</v>
      </c>
      <c r="G32" s="10"/>
      <c r="H32" s="10">
        <v>16</v>
      </c>
      <c r="I32" s="10"/>
      <c r="J32" s="10"/>
      <c r="K32" s="10">
        <v>15</v>
      </c>
      <c r="L32" s="10"/>
      <c r="M32" s="10">
        <v>4</v>
      </c>
      <c r="N32" s="10"/>
      <c r="O32" s="10">
        <v>4</v>
      </c>
      <c r="P32" s="10">
        <v>5</v>
      </c>
      <c r="Q32" s="10">
        <v>5</v>
      </c>
      <c r="R32" s="10">
        <v>7</v>
      </c>
      <c r="S32" s="10">
        <v>32</v>
      </c>
      <c r="T32" s="10"/>
      <c r="U32" s="10">
        <v>30</v>
      </c>
      <c r="V32" s="10">
        <v>2</v>
      </c>
      <c r="W32" s="10">
        <v>3</v>
      </c>
      <c r="X32" s="10">
        <v>3</v>
      </c>
      <c r="Y32" s="10">
        <v>1</v>
      </c>
      <c r="Z32" s="10"/>
      <c r="AA32" s="10">
        <v>2</v>
      </c>
      <c r="AB32" s="10">
        <v>1</v>
      </c>
      <c r="AC32" s="10"/>
      <c r="AD32" s="10">
        <v>9</v>
      </c>
      <c r="AE32" s="10"/>
      <c r="AF32" s="10">
        <v>2</v>
      </c>
    </row>
    <row r="33" spans="1:32" s="1" customFormat="1" ht="14.1" customHeight="1" x14ac:dyDescent="0.2">
      <c r="A33" s="8" t="s">
        <v>106</v>
      </c>
      <c r="B33" s="9" t="s">
        <v>107</v>
      </c>
      <c r="C33" s="10">
        <v>258</v>
      </c>
      <c r="D33" s="10">
        <v>1</v>
      </c>
      <c r="E33" s="10">
        <v>3</v>
      </c>
      <c r="F33" s="10">
        <v>3</v>
      </c>
      <c r="G33" s="10">
        <v>1</v>
      </c>
      <c r="H33" s="10">
        <v>17</v>
      </c>
      <c r="I33" s="10"/>
      <c r="J33" s="10"/>
      <c r="K33" s="10">
        <v>28</v>
      </c>
      <c r="L33" s="10"/>
      <c r="M33" s="10">
        <v>3</v>
      </c>
      <c r="N33" s="10">
        <v>1</v>
      </c>
      <c r="O33" s="10">
        <v>8</v>
      </c>
      <c r="P33" s="10">
        <v>6</v>
      </c>
      <c r="Q33" s="10">
        <v>7</v>
      </c>
      <c r="R33" s="10">
        <v>12</v>
      </c>
      <c r="S33" s="10">
        <v>39</v>
      </c>
      <c r="T33" s="10">
        <v>2</v>
      </c>
      <c r="U33" s="10">
        <v>59</v>
      </c>
      <c r="V33" s="10">
        <v>4</v>
      </c>
      <c r="W33" s="10">
        <v>6</v>
      </c>
      <c r="X33" s="10">
        <v>4</v>
      </c>
      <c r="Y33" s="10">
        <v>4</v>
      </c>
      <c r="Z33" s="10"/>
      <c r="AA33" s="10">
        <v>7</v>
      </c>
      <c r="AB33" s="10">
        <v>4</v>
      </c>
      <c r="AC33" s="10">
        <v>1</v>
      </c>
      <c r="AD33" s="10">
        <v>33</v>
      </c>
      <c r="AE33" s="10"/>
      <c r="AF33" s="10">
        <v>5</v>
      </c>
    </row>
    <row r="34" spans="1:32" s="1" customFormat="1" ht="14.1" customHeight="1" x14ac:dyDescent="0.2">
      <c r="A34" s="4" t="s">
        <v>238</v>
      </c>
      <c r="B34" s="5" t="s">
        <v>239</v>
      </c>
      <c r="C34" s="6">
        <v>22</v>
      </c>
      <c r="D34" s="6"/>
      <c r="E34" s="6"/>
      <c r="F34" s="6"/>
      <c r="G34" s="6"/>
      <c r="H34" s="6">
        <v>2</v>
      </c>
      <c r="I34" s="6"/>
      <c r="J34" s="6"/>
      <c r="K34" s="6">
        <v>3</v>
      </c>
      <c r="L34" s="6"/>
      <c r="M34" s="6"/>
      <c r="N34" s="6"/>
      <c r="O34" s="6"/>
      <c r="P34" s="6"/>
      <c r="Q34" s="6">
        <v>1</v>
      </c>
      <c r="R34" s="6">
        <v>1</v>
      </c>
      <c r="S34" s="6">
        <v>4</v>
      </c>
      <c r="T34" s="6">
        <v>1</v>
      </c>
      <c r="U34" s="6">
        <v>2</v>
      </c>
      <c r="V34" s="6">
        <v>2</v>
      </c>
      <c r="W34" s="6">
        <v>2</v>
      </c>
      <c r="X34" s="6"/>
      <c r="Y34" s="6"/>
      <c r="Z34" s="6"/>
      <c r="AA34" s="6">
        <v>1</v>
      </c>
      <c r="AB34" s="6"/>
      <c r="AC34" s="6"/>
      <c r="AD34" s="6">
        <v>3</v>
      </c>
      <c r="AE34" s="6"/>
      <c r="AF34" s="6"/>
    </row>
    <row r="35" spans="1:32" s="1" customFormat="1" ht="14.1" customHeight="1" x14ac:dyDescent="0.2">
      <c r="A35" s="4" t="s">
        <v>108</v>
      </c>
      <c r="B35" s="5" t="s">
        <v>109</v>
      </c>
      <c r="C35" s="6">
        <v>164</v>
      </c>
      <c r="D35" s="6"/>
      <c r="E35" s="6">
        <v>2</v>
      </c>
      <c r="F35" s="6">
        <v>5</v>
      </c>
      <c r="G35" s="6"/>
      <c r="H35" s="6">
        <v>11</v>
      </c>
      <c r="I35" s="6"/>
      <c r="J35" s="6"/>
      <c r="K35" s="6">
        <v>13</v>
      </c>
      <c r="L35" s="6"/>
      <c r="M35" s="6">
        <v>6</v>
      </c>
      <c r="N35" s="6">
        <v>1</v>
      </c>
      <c r="O35" s="6">
        <v>5</v>
      </c>
      <c r="P35" s="6">
        <v>2</v>
      </c>
      <c r="Q35" s="6">
        <v>6</v>
      </c>
      <c r="R35" s="6">
        <v>8</v>
      </c>
      <c r="S35" s="6">
        <v>38</v>
      </c>
      <c r="T35" s="6">
        <v>1</v>
      </c>
      <c r="U35" s="6">
        <v>26</v>
      </c>
      <c r="V35" s="6">
        <v>2</v>
      </c>
      <c r="W35" s="6">
        <v>3</v>
      </c>
      <c r="X35" s="6">
        <v>2</v>
      </c>
      <c r="Y35" s="6">
        <v>1</v>
      </c>
      <c r="Z35" s="6"/>
      <c r="AA35" s="6">
        <v>4</v>
      </c>
      <c r="AB35" s="6">
        <v>3</v>
      </c>
      <c r="AC35" s="6"/>
      <c r="AD35" s="6">
        <v>21</v>
      </c>
      <c r="AE35" s="6"/>
      <c r="AF35" s="6">
        <v>4</v>
      </c>
    </row>
    <row r="36" spans="1:32" s="1" customFormat="1" ht="14.1" customHeight="1" x14ac:dyDescent="0.2">
      <c r="A36" s="14" t="s">
        <v>262</v>
      </c>
      <c r="B36" s="19" t="s">
        <v>263</v>
      </c>
      <c r="C36" s="27">
        <v>99</v>
      </c>
      <c r="D36" s="27"/>
      <c r="E36" s="27">
        <v>1</v>
      </c>
      <c r="F36" s="27">
        <v>4</v>
      </c>
      <c r="G36" s="27">
        <v>19</v>
      </c>
      <c r="H36" s="27">
        <v>5</v>
      </c>
      <c r="I36" s="27">
        <v>2</v>
      </c>
      <c r="J36" s="27"/>
      <c r="K36" s="27">
        <v>12</v>
      </c>
      <c r="L36" s="27"/>
      <c r="M36" s="27">
        <v>1</v>
      </c>
      <c r="N36" s="27"/>
      <c r="O36" s="27"/>
      <c r="P36" s="27">
        <v>2</v>
      </c>
      <c r="Q36" s="27">
        <v>3</v>
      </c>
      <c r="R36" s="27">
        <v>1</v>
      </c>
      <c r="S36" s="27">
        <v>18</v>
      </c>
      <c r="T36" s="27"/>
      <c r="U36" s="27">
        <v>12</v>
      </c>
      <c r="V36" s="27">
        <v>3</v>
      </c>
      <c r="W36" s="27"/>
      <c r="X36" s="27">
        <v>1</v>
      </c>
      <c r="Y36" s="27"/>
      <c r="Z36" s="27"/>
      <c r="AA36" s="27">
        <v>4</v>
      </c>
      <c r="AB36" s="27">
        <v>1</v>
      </c>
      <c r="AC36" s="27"/>
      <c r="AD36" s="27">
        <v>9</v>
      </c>
      <c r="AE36" s="27"/>
      <c r="AF36" s="27">
        <v>1</v>
      </c>
    </row>
    <row r="37" spans="1:32" s="1" customFormat="1" ht="14.1" customHeight="1" x14ac:dyDescent="0.2">
      <c r="A37" s="14" t="s">
        <v>54</v>
      </c>
      <c r="B37" s="20" t="s">
        <v>55</v>
      </c>
      <c r="C37" s="26">
        <v>972</v>
      </c>
      <c r="D37" s="26">
        <v>1</v>
      </c>
      <c r="E37" s="26">
        <v>9</v>
      </c>
      <c r="F37" s="26">
        <v>12</v>
      </c>
      <c r="G37" s="26">
        <v>1</v>
      </c>
      <c r="H37" s="26">
        <v>55</v>
      </c>
      <c r="I37" s="26">
        <v>1</v>
      </c>
      <c r="J37" s="26">
        <v>4</v>
      </c>
      <c r="K37" s="26">
        <v>112</v>
      </c>
      <c r="L37" s="26"/>
      <c r="M37" s="26">
        <v>22</v>
      </c>
      <c r="N37" s="26">
        <v>4</v>
      </c>
      <c r="O37" s="26">
        <v>20</v>
      </c>
      <c r="P37" s="26">
        <v>23</v>
      </c>
      <c r="Q37" s="26">
        <v>20</v>
      </c>
      <c r="R37" s="26">
        <v>43</v>
      </c>
      <c r="S37" s="26">
        <v>218</v>
      </c>
      <c r="T37" s="26">
        <v>22</v>
      </c>
      <c r="U37" s="26">
        <v>128</v>
      </c>
      <c r="V37" s="26">
        <v>13</v>
      </c>
      <c r="W37" s="26">
        <v>39</v>
      </c>
      <c r="X37" s="26">
        <v>24</v>
      </c>
      <c r="Y37" s="26">
        <v>5</v>
      </c>
      <c r="Z37" s="26"/>
      <c r="AA37" s="26">
        <v>45</v>
      </c>
      <c r="AB37" s="26">
        <v>13</v>
      </c>
      <c r="AC37" s="26"/>
      <c r="AD37" s="26">
        <v>129</v>
      </c>
      <c r="AE37" s="26"/>
      <c r="AF37" s="26">
        <v>9</v>
      </c>
    </row>
    <row r="38" spans="1:32" s="1" customFormat="1" ht="18.2" customHeight="1" x14ac:dyDescent="0.2">
      <c r="A38" s="14" t="s">
        <v>226</v>
      </c>
      <c r="B38" s="19" t="s">
        <v>227</v>
      </c>
      <c r="C38" s="25">
        <v>145</v>
      </c>
      <c r="D38" s="25"/>
      <c r="E38" s="25">
        <v>1</v>
      </c>
      <c r="F38" s="26"/>
      <c r="G38" s="26"/>
      <c r="H38" s="26">
        <v>3</v>
      </c>
      <c r="I38" s="26"/>
      <c r="J38" s="26">
        <v>1</v>
      </c>
      <c r="K38" s="26">
        <v>16</v>
      </c>
      <c r="L38" s="26"/>
      <c r="M38" s="26">
        <v>5</v>
      </c>
      <c r="N38" s="26">
        <v>2</v>
      </c>
      <c r="O38" s="26">
        <v>2</v>
      </c>
      <c r="P38" s="26">
        <v>11</v>
      </c>
      <c r="Q38" s="26">
        <v>7</v>
      </c>
      <c r="R38" s="26">
        <v>7</v>
      </c>
      <c r="S38" s="26">
        <v>21</v>
      </c>
      <c r="T38" s="26">
        <v>2</v>
      </c>
      <c r="U38" s="26">
        <v>23</v>
      </c>
      <c r="V38" s="26">
        <v>4</v>
      </c>
      <c r="W38" s="26">
        <v>6</v>
      </c>
      <c r="X38" s="26">
        <v>3</v>
      </c>
      <c r="Y38" s="26">
        <v>1</v>
      </c>
      <c r="Z38" s="26"/>
      <c r="AA38" s="26">
        <v>8</v>
      </c>
      <c r="AB38" s="26">
        <v>4</v>
      </c>
      <c r="AC38" s="26"/>
      <c r="AD38" s="26">
        <v>16</v>
      </c>
      <c r="AE38" s="26"/>
      <c r="AF38" s="26">
        <v>2</v>
      </c>
    </row>
    <row r="39" spans="1:32" s="1" customFormat="1" ht="22.7" customHeight="1" x14ac:dyDescent="0.2">
      <c r="A39" s="16" t="s">
        <v>56</v>
      </c>
      <c r="B39" s="22" t="s">
        <v>57</v>
      </c>
      <c r="C39" s="27">
        <v>149</v>
      </c>
      <c r="D39" s="27"/>
      <c r="E39" s="27">
        <v>1</v>
      </c>
      <c r="F39" s="27">
        <v>1</v>
      </c>
      <c r="G39" s="27"/>
      <c r="H39" s="27">
        <v>6</v>
      </c>
      <c r="I39" s="27">
        <v>1</v>
      </c>
      <c r="J39" s="27">
        <v>1</v>
      </c>
      <c r="K39" s="27">
        <v>16</v>
      </c>
      <c r="L39" s="27"/>
      <c r="M39" s="27">
        <v>3</v>
      </c>
      <c r="N39" s="27">
        <v>1</v>
      </c>
      <c r="O39" s="27">
        <v>4</v>
      </c>
      <c r="P39" s="27">
        <v>2</v>
      </c>
      <c r="Q39" s="27">
        <v>5</v>
      </c>
      <c r="R39" s="27">
        <v>8</v>
      </c>
      <c r="S39" s="27">
        <v>35</v>
      </c>
      <c r="T39" s="27">
        <v>3</v>
      </c>
      <c r="U39" s="27">
        <v>26</v>
      </c>
      <c r="V39" s="27">
        <v>1</v>
      </c>
      <c r="W39" s="27">
        <v>6</v>
      </c>
      <c r="X39" s="27">
        <v>4</v>
      </c>
      <c r="Y39" s="27"/>
      <c r="Z39" s="27"/>
      <c r="AA39" s="27">
        <v>4</v>
      </c>
      <c r="AB39" s="27">
        <v>4</v>
      </c>
      <c r="AC39" s="27"/>
      <c r="AD39" s="27">
        <v>16</v>
      </c>
      <c r="AE39" s="27"/>
      <c r="AF39" s="27">
        <v>1</v>
      </c>
    </row>
    <row r="40" spans="1:32" s="1" customFormat="1" ht="14.1" customHeight="1" x14ac:dyDescent="0.2">
      <c r="A40" s="4" t="s">
        <v>210</v>
      </c>
      <c r="B40" s="5" t="s">
        <v>211</v>
      </c>
      <c r="C40" s="6">
        <v>213</v>
      </c>
      <c r="D40" s="6"/>
      <c r="E40" s="6">
        <v>1</v>
      </c>
      <c r="F40" s="6">
        <v>4</v>
      </c>
      <c r="G40" s="6"/>
      <c r="H40" s="6">
        <v>16</v>
      </c>
      <c r="I40" s="6">
        <v>2</v>
      </c>
      <c r="J40" s="6">
        <v>1</v>
      </c>
      <c r="K40" s="6">
        <v>18</v>
      </c>
      <c r="L40" s="6"/>
      <c r="M40" s="6">
        <v>7</v>
      </c>
      <c r="N40" s="6">
        <v>1</v>
      </c>
      <c r="O40" s="6">
        <v>9</v>
      </c>
      <c r="P40" s="6">
        <v>9</v>
      </c>
      <c r="Q40" s="6">
        <v>9</v>
      </c>
      <c r="R40" s="6">
        <v>11</v>
      </c>
      <c r="S40" s="6">
        <v>40</v>
      </c>
      <c r="T40" s="6">
        <v>1</v>
      </c>
      <c r="U40" s="6">
        <v>30</v>
      </c>
      <c r="V40" s="6">
        <v>6</v>
      </c>
      <c r="W40" s="6">
        <v>8</v>
      </c>
      <c r="X40" s="6">
        <v>5</v>
      </c>
      <c r="Y40" s="6">
        <v>2</v>
      </c>
      <c r="Z40" s="6"/>
      <c r="AA40" s="6">
        <v>6</v>
      </c>
      <c r="AB40" s="6">
        <v>1</v>
      </c>
      <c r="AC40" s="6"/>
      <c r="AD40" s="6">
        <v>24</v>
      </c>
      <c r="AE40" s="6"/>
      <c r="AF40" s="6">
        <v>2</v>
      </c>
    </row>
    <row r="41" spans="1:32" s="1" customFormat="1" ht="14.1" customHeight="1" x14ac:dyDescent="0.2">
      <c r="A41" s="4" t="s">
        <v>110</v>
      </c>
      <c r="B41" s="5" t="s">
        <v>111</v>
      </c>
      <c r="C41" s="6">
        <v>348</v>
      </c>
      <c r="D41" s="6"/>
      <c r="E41" s="6">
        <v>1</v>
      </c>
      <c r="F41" s="6">
        <v>5</v>
      </c>
      <c r="G41" s="6">
        <v>2</v>
      </c>
      <c r="H41" s="6">
        <v>19</v>
      </c>
      <c r="I41" s="6"/>
      <c r="J41" s="6">
        <v>4</v>
      </c>
      <c r="K41" s="6">
        <v>30</v>
      </c>
      <c r="L41" s="6"/>
      <c r="M41" s="6">
        <v>4</v>
      </c>
      <c r="N41" s="6"/>
      <c r="O41" s="6">
        <v>4</v>
      </c>
      <c r="P41" s="6">
        <v>6</v>
      </c>
      <c r="Q41" s="6">
        <v>8</v>
      </c>
      <c r="R41" s="6">
        <v>27</v>
      </c>
      <c r="S41" s="6">
        <v>78</v>
      </c>
      <c r="T41" s="6">
        <v>1</v>
      </c>
      <c r="U41" s="6">
        <v>90</v>
      </c>
      <c r="V41" s="6">
        <v>3</v>
      </c>
      <c r="W41" s="6">
        <v>9</v>
      </c>
      <c r="X41" s="6">
        <v>5</v>
      </c>
      <c r="Y41" s="6">
        <v>2</v>
      </c>
      <c r="Z41" s="6"/>
      <c r="AA41" s="6">
        <v>14</v>
      </c>
      <c r="AB41" s="6">
        <v>3</v>
      </c>
      <c r="AC41" s="6">
        <v>3</v>
      </c>
      <c r="AD41" s="6">
        <v>27</v>
      </c>
      <c r="AE41" s="6"/>
      <c r="AF41" s="6">
        <v>3</v>
      </c>
    </row>
    <row r="42" spans="1:32" s="1" customFormat="1" ht="14.1" customHeight="1" x14ac:dyDescent="0.2">
      <c r="A42" s="14" t="s">
        <v>34</v>
      </c>
      <c r="B42" s="19" t="s">
        <v>35</v>
      </c>
      <c r="C42" s="27">
        <v>42</v>
      </c>
      <c r="D42" s="27"/>
      <c r="E42" s="27">
        <v>1</v>
      </c>
      <c r="F42" s="27">
        <v>1</v>
      </c>
      <c r="G42" s="27"/>
      <c r="H42" s="27">
        <v>3</v>
      </c>
      <c r="I42" s="27"/>
      <c r="J42" s="27">
        <v>1</v>
      </c>
      <c r="K42" s="27">
        <v>5</v>
      </c>
      <c r="L42" s="27"/>
      <c r="M42" s="27"/>
      <c r="N42" s="27">
        <v>3</v>
      </c>
      <c r="O42" s="27">
        <v>1</v>
      </c>
      <c r="P42" s="27">
        <v>4</v>
      </c>
      <c r="Q42" s="27">
        <v>5</v>
      </c>
      <c r="R42" s="27"/>
      <c r="S42" s="27">
        <v>3</v>
      </c>
      <c r="T42" s="27"/>
      <c r="U42" s="27">
        <v>2</v>
      </c>
      <c r="V42" s="27"/>
      <c r="W42" s="27"/>
      <c r="X42" s="27">
        <v>2</v>
      </c>
      <c r="Y42" s="27"/>
      <c r="Z42" s="27"/>
      <c r="AA42" s="27">
        <v>2</v>
      </c>
      <c r="AB42" s="27"/>
      <c r="AC42" s="27"/>
      <c r="AD42" s="27">
        <v>8</v>
      </c>
      <c r="AE42" s="27"/>
      <c r="AF42" s="27">
        <v>1</v>
      </c>
    </row>
    <row r="43" spans="1:32" s="1" customFormat="1" ht="14.1" customHeight="1" x14ac:dyDescent="0.2">
      <c r="A43" s="14" t="s">
        <v>112</v>
      </c>
      <c r="B43" s="20" t="s">
        <v>113</v>
      </c>
      <c r="C43" s="26">
        <v>299</v>
      </c>
      <c r="D43" s="26"/>
      <c r="E43" s="26">
        <v>4</v>
      </c>
      <c r="F43" s="26">
        <v>3</v>
      </c>
      <c r="G43" s="26"/>
      <c r="H43" s="26">
        <v>21</v>
      </c>
      <c r="I43" s="26"/>
      <c r="J43" s="26"/>
      <c r="K43" s="26">
        <v>37</v>
      </c>
      <c r="L43" s="26"/>
      <c r="M43" s="26">
        <v>11</v>
      </c>
      <c r="N43" s="26">
        <v>1</v>
      </c>
      <c r="O43" s="26">
        <v>5</v>
      </c>
      <c r="P43" s="26">
        <v>7</v>
      </c>
      <c r="Q43" s="26">
        <v>13</v>
      </c>
      <c r="R43" s="26">
        <v>5</v>
      </c>
      <c r="S43" s="26">
        <v>63</v>
      </c>
      <c r="T43" s="26">
        <v>5</v>
      </c>
      <c r="U43" s="26">
        <v>61</v>
      </c>
      <c r="V43" s="26">
        <v>6</v>
      </c>
      <c r="W43" s="26">
        <v>11</v>
      </c>
      <c r="X43" s="26">
        <v>8</v>
      </c>
      <c r="Y43" s="26">
        <v>3</v>
      </c>
      <c r="Z43" s="26"/>
      <c r="AA43" s="26">
        <v>5</v>
      </c>
      <c r="AB43" s="26">
        <v>8</v>
      </c>
      <c r="AC43" s="26"/>
      <c r="AD43" s="26">
        <v>18</v>
      </c>
      <c r="AE43" s="26"/>
      <c r="AF43" s="26">
        <v>4</v>
      </c>
    </row>
    <row r="44" spans="1:32" s="1" customFormat="1" ht="18.2" customHeight="1" x14ac:dyDescent="0.2">
      <c r="A44" s="14" t="s">
        <v>212</v>
      </c>
      <c r="B44" s="19" t="s">
        <v>213</v>
      </c>
      <c r="C44" s="25">
        <v>18</v>
      </c>
      <c r="D44" s="25"/>
      <c r="E44" s="25"/>
      <c r="F44" s="26">
        <v>1</v>
      </c>
      <c r="G44" s="26"/>
      <c r="H44" s="26">
        <v>1</v>
      </c>
      <c r="I44" s="26"/>
      <c r="J44" s="26">
        <v>1</v>
      </c>
      <c r="K44" s="26">
        <v>2</v>
      </c>
      <c r="L44" s="26"/>
      <c r="M44" s="26"/>
      <c r="N44" s="26"/>
      <c r="O44" s="26">
        <v>1</v>
      </c>
      <c r="P44" s="26"/>
      <c r="Q44" s="26"/>
      <c r="R44" s="26">
        <v>1</v>
      </c>
      <c r="S44" s="26">
        <v>1</v>
      </c>
      <c r="T44" s="26"/>
      <c r="U44" s="26">
        <v>2</v>
      </c>
      <c r="V44" s="26"/>
      <c r="W44" s="26"/>
      <c r="X44" s="26">
        <v>1</v>
      </c>
      <c r="Y44" s="26"/>
      <c r="Z44" s="26"/>
      <c r="AA44" s="26">
        <v>4</v>
      </c>
      <c r="AB44" s="26">
        <v>1</v>
      </c>
      <c r="AC44" s="26"/>
      <c r="AD44" s="26">
        <v>2</v>
      </c>
      <c r="AE44" s="26"/>
      <c r="AF44" s="26"/>
    </row>
    <row r="45" spans="1:32" s="1" customFormat="1" ht="22.7" customHeight="1" x14ac:dyDescent="0.2">
      <c r="A45" s="16" t="s">
        <v>114</v>
      </c>
      <c r="B45" s="22" t="s">
        <v>115</v>
      </c>
      <c r="C45" s="27">
        <v>824</v>
      </c>
      <c r="D45" s="27"/>
      <c r="E45" s="27">
        <v>11</v>
      </c>
      <c r="F45" s="27">
        <v>2</v>
      </c>
      <c r="G45" s="27">
        <v>8</v>
      </c>
      <c r="H45" s="27">
        <v>37</v>
      </c>
      <c r="I45" s="27">
        <v>5</v>
      </c>
      <c r="J45" s="27">
        <v>3</v>
      </c>
      <c r="K45" s="27">
        <v>80</v>
      </c>
      <c r="L45" s="27"/>
      <c r="M45" s="27">
        <v>10</v>
      </c>
      <c r="N45" s="27">
        <v>4</v>
      </c>
      <c r="O45" s="27">
        <v>13</v>
      </c>
      <c r="P45" s="27">
        <v>22</v>
      </c>
      <c r="Q45" s="27">
        <v>26</v>
      </c>
      <c r="R45" s="27">
        <v>33</v>
      </c>
      <c r="S45" s="27">
        <v>165</v>
      </c>
      <c r="T45" s="27">
        <v>14</v>
      </c>
      <c r="U45" s="27">
        <v>169</v>
      </c>
      <c r="V45" s="27">
        <v>15</v>
      </c>
      <c r="W45" s="27">
        <v>24</v>
      </c>
      <c r="X45" s="27">
        <v>33</v>
      </c>
      <c r="Y45" s="27">
        <v>4</v>
      </c>
      <c r="Z45" s="27"/>
      <c r="AA45" s="27">
        <v>32</v>
      </c>
      <c r="AB45" s="27">
        <v>13</v>
      </c>
      <c r="AC45" s="27">
        <v>9</v>
      </c>
      <c r="AD45" s="27">
        <v>77</v>
      </c>
      <c r="AE45" s="27"/>
      <c r="AF45" s="27">
        <v>15</v>
      </c>
    </row>
    <row r="46" spans="1:32" s="1" customFormat="1" ht="14.1" customHeight="1" x14ac:dyDescent="0.2">
      <c r="A46" s="8" t="s">
        <v>36</v>
      </c>
      <c r="B46" s="9" t="s">
        <v>37</v>
      </c>
      <c r="C46" s="10">
        <v>18</v>
      </c>
      <c r="D46" s="10"/>
      <c r="E46" s="10"/>
      <c r="F46" s="10"/>
      <c r="G46" s="10"/>
      <c r="H46" s="10">
        <v>1</v>
      </c>
      <c r="I46" s="10"/>
      <c r="J46" s="10"/>
      <c r="K46" s="10">
        <v>4</v>
      </c>
      <c r="L46" s="10"/>
      <c r="M46" s="10">
        <v>1</v>
      </c>
      <c r="N46" s="10"/>
      <c r="O46" s="10">
        <v>2</v>
      </c>
      <c r="P46" s="10"/>
      <c r="Q46" s="10">
        <v>1</v>
      </c>
      <c r="R46" s="10"/>
      <c r="S46" s="10">
        <v>3</v>
      </c>
      <c r="T46" s="10">
        <v>1</v>
      </c>
      <c r="U46" s="10">
        <v>3</v>
      </c>
      <c r="V46" s="10"/>
      <c r="W46" s="10"/>
      <c r="X46" s="10"/>
      <c r="Y46" s="10"/>
      <c r="Z46" s="10"/>
      <c r="AA46" s="10"/>
      <c r="AB46" s="10"/>
      <c r="AC46" s="10"/>
      <c r="AD46" s="10">
        <v>1</v>
      </c>
      <c r="AE46" s="10"/>
      <c r="AF46" s="10">
        <v>1</v>
      </c>
    </row>
    <row r="47" spans="1:32" s="1" customFormat="1" ht="14.1" customHeight="1" x14ac:dyDescent="0.2">
      <c r="A47" s="8" t="s">
        <v>166</v>
      </c>
      <c r="B47" s="9" t="s">
        <v>167</v>
      </c>
      <c r="C47" s="10">
        <v>50</v>
      </c>
      <c r="D47" s="10"/>
      <c r="E47" s="10"/>
      <c r="F47" s="10">
        <v>1</v>
      </c>
      <c r="G47" s="10"/>
      <c r="H47" s="10">
        <v>2</v>
      </c>
      <c r="I47" s="10">
        <v>1</v>
      </c>
      <c r="J47" s="10"/>
      <c r="K47" s="10">
        <v>5</v>
      </c>
      <c r="L47" s="10"/>
      <c r="M47" s="10">
        <v>1</v>
      </c>
      <c r="N47" s="10"/>
      <c r="O47" s="10">
        <v>1</v>
      </c>
      <c r="P47" s="10">
        <v>2</v>
      </c>
      <c r="Q47" s="10"/>
      <c r="R47" s="10">
        <v>5</v>
      </c>
      <c r="S47" s="10">
        <v>16</v>
      </c>
      <c r="T47" s="10"/>
      <c r="U47" s="10">
        <v>3</v>
      </c>
      <c r="V47" s="10">
        <v>1</v>
      </c>
      <c r="W47" s="10">
        <v>3</v>
      </c>
      <c r="X47" s="10">
        <v>1</v>
      </c>
      <c r="Y47" s="10"/>
      <c r="Z47" s="10"/>
      <c r="AA47" s="10">
        <v>3</v>
      </c>
      <c r="AB47" s="10"/>
      <c r="AC47" s="10"/>
      <c r="AD47" s="10">
        <v>4</v>
      </c>
      <c r="AE47" s="10"/>
      <c r="AF47" s="10">
        <v>1</v>
      </c>
    </row>
    <row r="48" spans="1:32" s="1" customFormat="1" ht="14.1" customHeight="1" x14ac:dyDescent="0.2">
      <c r="A48" s="8" t="s">
        <v>116</v>
      </c>
      <c r="B48" s="9" t="s">
        <v>117</v>
      </c>
      <c r="C48" s="10">
        <v>886</v>
      </c>
      <c r="D48" s="10"/>
      <c r="E48" s="10">
        <v>8</v>
      </c>
      <c r="F48" s="10">
        <v>10</v>
      </c>
      <c r="G48" s="10">
        <v>6</v>
      </c>
      <c r="H48" s="10">
        <v>53</v>
      </c>
      <c r="I48" s="10">
        <v>6</v>
      </c>
      <c r="J48" s="10">
        <v>1</v>
      </c>
      <c r="K48" s="10">
        <v>77</v>
      </c>
      <c r="L48" s="10"/>
      <c r="M48" s="10">
        <v>14</v>
      </c>
      <c r="N48" s="10">
        <v>5</v>
      </c>
      <c r="O48" s="10">
        <v>43</v>
      </c>
      <c r="P48" s="10">
        <v>17</v>
      </c>
      <c r="Q48" s="10">
        <v>18</v>
      </c>
      <c r="R48" s="10">
        <v>45</v>
      </c>
      <c r="S48" s="10">
        <v>180</v>
      </c>
      <c r="T48" s="10">
        <v>13</v>
      </c>
      <c r="U48" s="10">
        <v>165</v>
      </c>
      <c r="V48" s="10">
        <v>21</v>
      </c>
      <c r="W48" s="10">
        <v>31</v>
      </c>
      <c r="X48" s="10">
        <v>26</v>
      </c>
      <c r="Y48" s="10">
        <v>4</v>
      </c>
      <c r="Z48" s="10">
        <v>3</v>
      </c>
      <c r="AA48" s="10">
        <v>19</v>
      </c>
      <c r="AB48" s="10">
        <v>8</v>
      </c>
      <c r="AC48" s="10"/>
      <c r="AD48" s="10">
        <v>94</v>
      </c>
      <c r="AE48" s="10"/>
      <c r="AF48" s="10">
        <v>19</v>
      </c>
    </row>
    <row r="49" spans="1:32" s="1" customFormat="1" ht="14.1" customHeight="1" x14ac:dyDescent="0.2">
      <c r="A49" s="8" t="s">
        <v>118</v>
      </c>
      <c r="B49" s="9" t="s">
        <v>119</v>
      </c>
      <c r="C49" s="10">
        <v>112</v>
      </c>
      <c r="D49" s="10"/>
      <c r="E49" s="10">
        <v>2</v>
      </c>
      <c r="F49" s="10">
        <v>3</v>
      </c>
      <c r="G49" s="10"/>
      <c r="H49" s="10">
        <v>5</v>
      </c>
      <c r="I49" s="10"/>
      <c r="J49" s="10"/>
      <c r="K49" s="10">
        <v>13</v>
      </c>
      <c r="L49" s="10"/>
      <c r="M49" s="10">
        <v>2</v>
      </c>
      <c r="N49" s="10">
        <v>1</v>
      </c>
      <c r="O49" s="10">
        <v>3</v>
      </c>
      <c r="P49" s="10">
        <v>2</v>
      </c>
      <c r="Q49" s="10">
        <v>1</v>
      </c>
      <c r="R49" s="10">
        <v>7</v>
      </c>
      <c r="S49" s="10">
        <v>21</v>
      </c>
      <c r="T49" s="10">
        <v>3</v>
      </c>
      <c r="U49" s="10">
        <v>17</v>
      </c>
      <c r="V49" s="10">
        <v>5</v>
      </c>
      <c r="W49" s="10">
        <v>3</v>
      </c>
      <c r="X49" s="10">
        <v>6</v>
      </c>
      <c r="Y49" s="10">
        <v>1</v>
      </c>
      <c r="Z49" s="10"/>
      <c r="AA49" s="10">
        <v>5</v>
      </c>
      <c r="AB49" s="10">
        <v>4</v>
      </c>
      <c r="AC49" s="10"/>
      <c r="AD49" s="10">
        <v>7</v>
      </c>
      <c r="AE49" s="10"/>
      <c r="AF49" s="10">
        <v>1</v>
      </c>
    </row>
    <row r="50" spans="1:32" s="1" customFormat="1" ht="14.1" customHeight="1" x14ac:dyDescent="0.2">
      <c r="A50" s="8" t="s">
        <v>184</v>
      </c>
      <c r="B50" s="9" t="s">
        <v>185</v>
      </c>
      <c r="C50" s="10">
        <v>35</v>
      </c>
      <c r="D50" s="10"/>
      <c r="E50" s="10"/>
      <c r="F50" s="10"/>
      <c r="G50" s="10"/>
      <c r="H50" s="10"/>
      <c r="I50" s="10"/>
      <c r="J50" s="10"/>
      <c r="K50" s="10">
        <v>2</v>
      </c>
      <c r="L50" s="10"/>
      <c r="M50" s="10">
        <v>3</v>
      </c>
      <c r="N50" s="10"/>
      <c r="O50" s="10">
        <v>1</v>
      </c>
      <c r="P50" s="10">
        <v>1</v>
      </c>
      <c r="Q50" s="10">
        <v>1</v>
      </c>
      <c r="R50" s="10">
        <v>1</v>
      </c>
      <c r="S50" s="10">
        <v>5</v>
      </c>
      <c r="T50" s="10">
        <v>1</v>
      </c>
      <c r="U50" s="10">
        <v>6</v>
      </c>
      <c r="V50" s="10">
        <v>1</v>
      </c>
      <c r="W50" s="10"/>
      <c r="X50" s="10">
        <v>2</v>
      </c>
      <c r="Y50" s="10">
        <v>1</v>
      </c>
      <c r="Z50" s="10"/>
      <c r="AA50" s="10"/>
      <c r="AB50" s="10"/>
      <c r="AC50" s="10"/>
      <c r="AD50" s="10">
        <v>10</v>
      </c>
      <c r="AE50" s="10"/>
      <c r="AF50" s="10"/>
    </row>
    <row r="51" spans="1:32" s="1" customFormat="1" ht="14.1" customHeight="1" x14ac:dyDescent="0.2">
      <c r="A51" s="8" t="s">
        <v>264</v>
      </c>
      <c r="B51" s="9" t="s">
        <v>265</v>
      </c>
      <c r="C51" s="10">
        <v>25</v>
      </c>
      <c r="D51" s="10"/>
      <c r="E51" s="10"/>
      <c r="F51" s="10"/>
      <c r="G51" s="10"/>
      <c r="H51" s="10">
        <v>2</v>
      </c>
      <c r="I51" s="10"/>
      <c r="J51" s="10">
        <v>1</v>
      </c>
      <c r="K51" s="10">
        <v>4</v>
      </c>
      <c r="L51" s="10"/>
      <c r="M51" s="10"/>
      <c r="N51" s="10"/>
      <c r="O51" s="10"/>
      <c r="P51" s="10">
        <v>1</v>
      </c>
      <c r="Q51" s="10">
        <v>1</v>
      </c>
      <c r="R51" s="10"/>
      <c r="S51" s="10">
        <v>5</v>
      </c>
      <c r="T51" s="10">
        <v>1</v>
      </c>
      <c r="U51" s="10">
        <v>8</v>
      </c>
      <c r="V51" s="10"/>
      <c r="W51" s="10"/>
      <c r="X51" s="10"/>
      <c r="Y51" s="10"/>
      <c r="Z51" s="10"/>
      <c r="AA51" s="10">
        <v>1</v>
      </c>
      <c r="AB51" s="10"/>
      <c r="AC51" s="10"/>
      <c r="AD51" s="10">
        <v>1</v>
      </c>
      <c r="AE51" s="10"/>
      <c r="AF51" s="10"/>
    </row>
    <row r="52" spans="1:32" s="1" customFormat="1" ht="14.1" customHeight="1" x14ac:dyDescent="0.2">
      <c r="A52" s="8" t="s">
        <v>240</v>
      </c>
      <c r="B52" s="9" t="s">
        <v>241</v>
      </c>
      <c r="C52" s="10">
        <v>47</v>
      </c>
      <c r="D52" s="10"/>
      <c r="E52" s="10">
        <v>1</v>
      </c>
      <c r="F52" s="10">
        <v>5</v>
      </c>
      <c r="G52" s="10"/>
      <c r="H52" s="10">
        <v>4</v>
      </c>
      <c r="I52" s="10"/>
      <c r="J52" s="10"/>
      <c r="K52" s="10">
        <v>4</v>
      </c>
      <c r="L52" s="10"/>
      <c r="M52" s="10">
        <v>2</v>
      </c>
      <c r="N52" s="10"/>
      <c r="O52" s="10">
        <v>1</v>
      </c>
      <c r="P52" s="10"/>
      <c r="Q52" s="10">
        <v>3</v>
      </c>
      <c r="R52" s="10">
        <v>1</v>
      </c>
      <c r="S52" s="10">
        <v>14</v>
      </c>
      <c r="T52" s="10"/>
      <c r="U52" s="10">
        <v>5</v>
      </c>
      <c r="V52" s="10"/>
      <c r="W52" s="10"/>
      <c r="X52" s="10">
        <v>2</v>
      </c>
      <c r="Y52" s="10"/>
      <c r="Z52" s="10"/>
      <c r="AA52" s="10"/>
      <c r="AB52" s="10">
        <v>1</v>
      </c>
      <c r="AC52" s="10"/>
      <c r="AD52" s="10">
        <v>3</v>
      </c>
      <c r="AE52" s="10"/>
      <c r="AF52" s="10">
        <v>1</v>
      </c>
    </row>
    <row r="53" spans="1:32" s="1" customFormat="1" ht="14.1" customHeight="1" x14ac:dyDescent="0.2">
      <c r="A53" s="8" t="s">
        <v>12</v>
      </c>
      <c r="B53" s="9" t="s">
        <v>13</v>
      </c>
      <c r="C53" s="10">
        <v>151</v>
      </c>
      <c r="D53" s="10"/>
      <c r="E53" s="10">
        <v>7</v>
      </c>
      <c r="F53" s="10"/>
      <c r="G53" s="10"/>
      <c r="H53" s="10">
        <v>8</v>
      </c>
      <c r="I53" s="10"/>
      <c r="J53" s="10"/>
      <c r="K53" s="10">
        <v>20</v>
      </c>
      <c r="L53" s="10"/>
      <c r="M53" s="10">
        <v>2</v>
      </c>
      <c r="N53" s="10">
        <v>2</v>
      </c>
      <c r="O53" s="10">
        <v>2</v>
      </c>
      <c r="P53" s="10">
        <v>5</v>
      </c>
      <c r="Q53" s="10">
        <v>3</v>
      </c>
      <c r="R53" s="10">
        <v>6</v>
      </c>
      <c r="S53" s="10">
        <v>14</v>
      </c>
      <c r="T53" s="10">
        <v>3</v>
      </c>
      <c r="U53" s="10">
        <v>27</v>
      </c>
      <c r="V53" s="10">
        <v>2</v>
      </c>
      <c r="W53" s="10">
        <v>2</v>
      </c>
      <c r="X53" s="10">
        <v>6</v>
      </c>
      <c r="Y53" s="10">
        <v>5</v>
      </c>
      <c r="Z53" s="10"/>
      <c r="AA53" s="10">
        <v>8</v>
      </c>
      <c r="AB53" s="10">
        <v>5</v>
      </c>
      <c r="AC53" s="10"/>
      <c r="AD53" s="10">
        <v>23</v>
      </c>
      <c r="AE53" s="10"/>
      <c r="AF53" s="10">
        <v>1</v>
      </c>
    </row>
    <row r="54" spans="1:32" s="1" customFormat="1" ht="14.1" customHeight="1" x14ac:dyDescent="0.2">
      <c r="A54" s="8" t="s">
        <v>58</v>
      </c>
      <c r="B54" s="9" t="s">
        <v>59</v>
      </c>
      <c r="C54" s="10">
        <v>49</v>
      </c>
      <c r="D54" s="10"/>
      <c r="E54" s="10"/>
      <c r="F54" s="10">
        <v>1</v>
      </c>
      <c r="G54" s="10"/>
      <c r="H54" s="10">
        <v>6</v>
      </c>
      <c r="I54" s="10"/>
      <c r="J54" s="10"/>
      <c r="K54" s="10">
        <v>3</v>
      </c>
      <c r="L54" s="10"/>
      <c r="M54" s="10">
        <v>1</v>
      </c>
      <c r="N54" s="10"/>
      <c r="O54" s="10"/>
      <c r="P54" s="10">
        <v>1</v>
      </c>
      <c r="Q54" s="10">
        <v>3</v>
      </c>
      <c r="R54" s="10">
        <v>6</v>
      </c>
      <c r="S54" s="10">
        <v>12</v>
      </c>
      <c r="T54" s="10"/>
      <c r="U54" s="10">
        <v>6</v>
      </c>
      <c r="V54" s="10"/>
      <c r="W54" s="10">
        <v>2</v>
      </c>
      <c r="X54" s="10">
        <v>2</v>
      </c>
      <c r="Y54" s="10"/>
      <c r="Z54" s="10"/>
      <c r="AA54" s="10"/>
      <c r="AB54" s="10"/>
      <c r="AC54" s="10"/>
      <c r="AD54" s="10">
        <v>6</v>
      </c>
      <c r="AE54" s="10"/>
      <c r="AF54" s="10"/>
    </row>
    <row r="55" spans="1:32" s="1" customFormat="1" ht="14.1" customHeight="1" x14ac:dyDescent="0.2">
      <c r="A55" s="8" t="s">
        <v>196</v>
      </c>
      <c r="B55" s="9" t="s">
        <v>197</v>
      </c>
      <c r="C55" s="10">
        <v>1023</v>
      </c>
      <c r="D55" s="10">
        <v>1</v>
      </c>
      <c r="E55" s="10">
        <v>19</v>
      </c>
      <c r="F55" s="10">
        <v>11</v>
      </c>
      <c r="G55" s="10">
        <v>2</v>
      </c>
      <c r="H55" s="10">
        <v>50</v>
      </c>
      <c r="I55" s="10">
        <v>3</v>
      </c>
      <c r="J55" s="10">
        <v>6</v>
      </c>
      <c r="K55" s="10">
        <v>129</v>
      </c>
      <c r="L55" s="10"/>
      <c r="M55" s="10">
        <v>9</v>
      </c>
      <c r="N55" s="10">
        <v>1</v>
      </c>
      <c r="O55" s="10">
        <v>12</v>
      </c>
      <c r="P55" s="10">
        <v>27</v>
      </c>
      <c r="Q55" s="10">
        <v>54</v>
      </c>
      <c r="R55" s="10">
        <v>53</v>
      </c>
      <c r="S55" s="10">
        <v>176</v>
      </c>
      <c r="T55" s="10">
        <v>12</v>
      </c>
      <c r="U55" s="10">
        <v>197</v>
      </c>
      <c r="V55" s="10">
        <v>14</v>
      </c>
      <c r="W55" s="10">
        <v>26</v>
      </c>
      <c r="X55" s="10">
        <v>32</v>
      </c>
      <c r="Y55" s="10">
        <v>10</v>
      </c>
      <c r="Z55" s="10"/>
      <c r="AA55" s="10">
        <v>48</v>
      </c>
      <c r="AB55" s="10">
        <v>19</v>
      </c>
      <c r="AC55" s="10"/>
      <c r="AD55" s="10">
        <v>95</v>
      </c>
      <c r="AE55" s="10"/>
      <c r="AF55" s="10">
        <v>17</v>
      </c>
    </row>
    <row r="56" spans="1:32" s="1" customFormat="1" ht="14.1" customHeight="1" x14ac:dyDescent="0.2">
      <c r="A56" s="8" t="s">
        <v>198</v>
      </c>
      <c r="B56" s="9" t="s">
        <v>199</v>
      </c>
      <c r="C56" s="10">
        <v>147</v>
      </c>
      <c r="D56" s="10"/>
      <c r="E56" s="10">
        <v>1</v>
      </c>
      <c r="F56" s="10"/>
      <c r="G56" s="10">
        <v>1</v>
      </c>
      <c r="H56" s="10">
        <v>12</v>
      </c>
      <c r="I56" s="10">
        <v>1</v>
      </c>
      <c r="J56" s="10"/>
      <c r="K56" s="10">
        <v>18</v>
      </c>
      <c r="L56" s="10"/>
      <c r="M56" s="10">
        <v>4</v>
      </c>
      <c r="N56" s="10"/>
      <c r="O56" s="10">
        <v>4</v>
      </c>
      <c r="P56" s="10">
        <v>3</v>
      </c>
      <c r="Q56" s="10">
        <v>5</v>
      </c>
      <c r="R56" s="10">
        <v>6</v>
      </c>
      <c r="S56" s="10">
        <v>26</v>
      </c>
      <c r="T56" s="10">
        <v>2</v>
      </c>
      <c r="U56" s="10">
        <v>22</v>
      </c>
      <c r="V56" s="10"/>
      <c r="W56" s="10">
        <v>3</v>
      </c>
      <c r="X56" s="10">
        <v>8</v>
      </c>
      <c r="Y56" s="10"/>
      <c r="Z56" s="10"/>
      <c r="AA56" s="10">
        <v>4</v>
      </c>
      <c r="AB56" s="10">
        <v>2</v>
      </c>
      <c r="AC56" s="10"/>
      <c r="AD56" s="10">
        <v>22</v>
      </c>
      <c r="AE56" s="10"/>
      <c r="AF56" s="10">
        <v>3</v>
      </c>
    </row>
    <row r="57" spans="1:32" s="1" customFormat="1" ht="14.1" customHeight="1" x14ac:dyDescent="0.2">
      <c r="A57" s="8" t="s">
        <v>82</v>
      </c>
      <c r="B57" s="9" t="s">
        <v>83</v>
      </c>
      <c r="C57" s="10">
        <v>31</v>
      </c>
      <c r="D57" s="10"/>
      <c r="E57" s="10"/>
      <c r="F57" s="10"/>
      <c r="G57" s="10"/>
      <c r="H57" s="10">
        <v>1</v>
      </c>
      <c r="I57" s="10"/>
      <c r="J57" s="10">
        <v>1</v>
      </c>
      <c r="K57" s="10">
        <v>3</v>
      </c>
      <c r="L57" s="10"/>
      <c r="M57" s="10"/>
      <c r="N57" s="10"/>
      <c r="O57" s="10">
        <v>1</v>
      </c>
      <c r="P57" s="10">
        <v>2</v>
      </c>
      <c r="Q57" s="10"/>
      <c r="R57" s="10">
        <v>3</v>
      </c>
      <c r="S57" s="10">
        <v>8</v>
      </c>
      <c r="T57" s="10"/>
      <c r="U57" s="10">
        <v>5</v>
      </c>
      <c r="V57" s="10"/>
      <c r="W57" s="10"/>
      <c r="X57" s="10"/>
      <c r="Y57" s="10"/>
      <c r="Z57" s="10"/>
      <c r="AA57" s="10">
        <v>4</v>
      </c>
      <c r="AB57" s="10"/>
      <c r="AC57" s="10"/>
      <c r="AD57" s="10">
        <v>3</v>
      </c>
      <c r="AE57" s="10"/>
      <c r="AF57" s="10"/>
    </row>
    <row r="58" spans="1:32" s="1" customFormat="1" ht="14.1" customHeight="1" x14ac:dyDescent="0.2">
      <c r="A58" s="4" t="s">
        <v>186</v>
      </c>
      <c r="B58" s="5" t="s">
        <v>187</v>
      </c>
      <c r="C58" s="6">
        <v>120</v>
      </c>
      <c r="D58" s="6">
        <v>2</v>
      </c>
      <c r="E58" s="6">
        <v>4</v>
      </c>
      <c r="F58" s="6">
        <v>4</v>
      </c>
      <c r="G58" s="6"/>
      <c r="H58" s="6">
        <v>12</v>
      </c>
      <c r="I58" s="6"/>
      <c r="J58" s="6">
        <v>1</v>
      </c>
      <c r="K58" s="6">
        <v>7</v>
      </c>
      <c r="L58" s="6"/>
      <c r="M58" s="6">
        <v>3</v>
      </c>
      <c r="N58" s="6">
        <v>2</v>
      </c>
      <c r="O58" s="6">
        <v>3</v>
      </c>
      <c r="P58" s="6">
        <v>3</v>
      </c>
      <c r="Q58" s="6">
        <v>3</v>
      </c>
      <c r="R58" s="6">
        <v>2</v>
      </c>
      <c r="S58" s="6">
        <v>21</v>
      </c>
      <c r="T58" s="6">
        <v>2</v>
      </c>
      <c r="U58" s="6">
        <v>16</v>
      </c>
      <c r="V58" s="6">
        <v>4</v>
      </c>
      <c r="W58" s="6">
        <v>3</v>
      </c>
      <c r="X58" s="6">
        <v>6</v>
      </c>
      <c r="Y58" s="6">
        <v>1</v>
      </c>
      <c r="Z58" s="6"/>
      <c r="AA58" s="6">
        <v>5</v>
      </c>
      <c r="AB58" s="6">
        <v>1</v>
      </c>
      <c r="AC58" s="6"/>
      <c r="AD58" s="6">
        <v>11</v>
      </c>
      <c r="AE58" s="6"/>
      <c r="AF58" s="6">
        <v>4</v>
      </c>
    </row>
    <row r="59" spans="1:32" s="1" customFormat="1" ht="14.1" customHeight="1" x14ac:dyDescent="0.2">
      <c r="A59" s="4" t="s">
        <v>84</v>
      </c>
      <c r="B59" s="5" t="s">
        <v>85</v>
      </c>
      <c r="C59" s="6">
        <v>27</v>
      </c>
      <c r="D59" s="6"/>
      <c r="E59" s="6"/>
      <c r="F59" s="6"/>
      <c r="G59" s="6"/>
      <c r="H59" s="6"/>
      <c r="I59" s="6"/>
      <c r="J59" s="6"/>
      <c r="K59" s="6">
        <v>3</v>
      </c>
      <c r="L59" s="6"/>
      <c r="M59" s="6"/>
      <c r="N59" s="6">
        <v>1</v>
      </c>
      <c r="O59" s="6">
        <v>3</v>
      </c>
      <c r="P59" s="6"/>
      <c r="Q59" s="6"/>
      <c r="R59" s="6">
        <v>1</v>
      </c>
      <c r="S59" s="6">
        <v>9</v>
      </c>
      <c r="T59" s="6"/>
      <c r="U59" s="6">
        <v>2</v>
      </c>
      <c r="V59" s="6"/>
      <c r="W59" s="6">
        <v>2</v>
      </c>
      <c r="X59" s="6"/>
      <c r="Y59" s="6">
        <v>1</v>
      </c>
      <c r="Z59" s="6"/>
      <c r="AA59" s="6">
        <v>1</v>
      </c>
      <c r="AB59" s="6">
        <v>2</v>
      </c>
      <c r="AC59" s="6"/>
      <c r="AD59" s="6">
        <v>1</v>
      </c>
      <c r="AE59" s="6"/>
      <c r="AF59" s="6">
        <v>1</v>
      </c>
    </row>
    <row r="60" spans="1:32" s="1" customFormat="1" ht="14.1" customHeight="1" x14ac:dyDescent="0.2">
      <c r="A60" s="14" t="s">
        <v>60</v>
      </c>
      <c r="B60" s="19" t="s">
        <v>61</v>
      </c>
      <c r="C60" s="27">
        <v>223</v>
      </c>
      <c r="D60" s="27"/>
      <c r="E60" s="27">
        <v>7</v>
      </c>
      <c r="F60" s="27"/>
      <c r="G60" s="27">
        <v>1</v>
      </c>
      <c r="H60" s="27">
        <v>10</v>
      </c>
      <c r="I60" s="27">
        <v>2</v>
      </c>
      <c r="J60" s="27"/>
      <c r="K60" s="27">
        <v>37</v>
      </c>
      <c r="L60" s="27"/>
      <c r="M60" s="27">
        <v>3</v>
      </c>
      <c r="N60" s="27">
        <v>1</v>
      </c>
      <c r="O60" s="27"/>
      <c r="P60" s="27">
        <v>4</v>
      </c>
      <c r="Q60" s="27">
        <v>11</v>
      </c>
      <c r="R60" s="27">
        <v>16</v>
      </c>
      <c r="S60" s="27">
        <v>44</v>
      </c>
      <c r="T60" s="27">
        <v>1</v>
      </c>
      <c r="U60" s="27">
        <v>20</v>
      </c>
      <c r="V60" s="27">
        <v>1</v>
      </c>
      <c r="W60" s="27">
        <v>6</v>
      </c>
      <c r="X60" s="27">
        <v>3</v>
      </c>
      <c r="Y60" s="27">
        <v>2</v>
      </c>
      <c r="Z60" s="27">
        <v>1</v>
      </c>
      <c r="AA60" s="27">
        <v>16</v>
      </c>
      <c r="AB60" s="27">
        <v>3</v>
      </c>
      <c r="AC60" s="27"/>
      <c r="AD60" s="27">
        <v>33</v>
      </c>
      <c r="AE60" s="27"/>
      <c r="AF60" s="27">
        <v>1</v>
      </c>
    </row>
    <row r="61" spans="1:32" s="1" customFormat="1" ht="14.1" customHeight="1" x14ac:dyDescent="0.2">
      <c r="A61" s="14" t="s">
        <v>200</v>
      </c>
      <c r="B61" s="20" t="s">
        <v>201</v>
      </c>
      <c r="C61" s="26">
        <v>160</v>
      </c>
      <c r="D61" s="26"/>
      <c r="E61" s="26">
        <v>3</v>
      </c>
      <c r="F61" s="26">
        <v>1</v>
      </c>
      <c r="G61" s="26"/>
      <c r="H61" s="26">
        <v>12</v>
      </c>
      <c r="I61" s="26">
        <v>1</v>
      </c>
      <c r="J61" s="26">
        <v>1</v>
      </c>
      <c r="K61" s="26">
        <v>11</v>
      </c>
      <c r="L61" s="26"/>
      <c r="M61" s="26">
        <v>3</v>
      </c>
      <c r="N61" s="26"/>
      <c r="O61" s="26">
        <v>3</v>
      </c>
      <c r="P61" s="26">
        <v>7</v>
      </c>
      <c r="Q61" s="26">
        <v>9</v>
      </c>
      <c r="R61" s="26">
        <v>9</v>
      </c>
      <c r="S61" s="26">
        <v>35</v>
      </c>
      <c r="T61" s="26">
        <v>3</v>
      </c>
      <c r="U61" s="26">
        <v>22</v>
      </c>
      <c r="V61" s="26">
        <v>3</v>
      </c>
      <c r="W61" s="26">
        <v>4</v>
      </c>
      <c r="X61" s="26">
        <v>1</v>
      </c>
      <c r="Y61" s="26">
        <v>2</v>
      </c>
      <c r="Z61" s="26"/>
      <c r="AA61" s="26">
        <v>5</v>
      </c>
      <c r="AB61" s="26">
        <v>5</v>
      </c>
      <c r="AC61" s="26"/>
      <c r="AD61" s="26">
        <v>17</v>
      </c>
      <c r="AE61" s="26"/>
      <c r="AF61" s="26">
        <v>3</v>
      </c>
    </row>
    <row r="62" spans="1:32" s="1" customFormat="1" ht="18.2" customHeight="1" x14ac:dyDescent="0.2">
      <c r="A62" s="14" t="s">
        <v>168</v>
      </c>
      <c r="B62" s="19" t="s">
        <v>169</v>
      </c>
      <c r="C62" s="25">
        <v>520</v>
      </c>
      <c r="D62" s="25">
        <v>1</v>
      </c>
      <c r="E62" s="25">
        <v>26</v>
      </c>
      <c r="F62" s="26">
        <v>8</v>
      </c>
      <c r="G62" s="26">
        <v>1</v>
      </c>
      <c r="H62" s="26">
        <v>34</v>
      </c>
      <c r="I62" s="26">
        <v>1</v>
      </c>
      <c r="J62" s="26">
        <v>1</v>
      </c>
      <c r="K62" s="26">
        <v>50</v>
      </c>
      <c r="L62" s="26"/>
      <c r="M62" s="26">
        <v>8</v>
      </c>
      <c r="N62" s="26">
        <v>2</v>
      </c>
      <c r="O62" s="26">
        <v>16</v>
      </c>
      <c r="P62" s="26">
        <v>6</v>
      </c>
      <c r="Q62" s="26">
        <v>20</v>
      </c>
      <c r="R62" s="26">
        <v>32</v>
      </c>
      <c r="S62" s="26">
        <v>130</v>
      </c>
      <c r="T62" s="26">
        <v>2</v>
      </c>
      <c r="U62" s="26">
        <v>66</v>
      </c>
      <c r="V62" s="26">
        <v>20</v>
      </c>
      <c r="W62" s="26">
        <v>11</v>
      </c>
      <c r="X62" s="26">
        <v>9</v>
      </c>
      <c r="Y62" s="26">
        <v>4</v>
      </c>
      <c r="Z62" s="26"/>
      <c r="AA62" s="26">
        <v>13</v>
      </c>
      <c r="AB62" s="26">
        <v>4</v>
      </c>
      <c r="AC62" s="26"/>
      <c r="AD62" s="26">
        <v>53</v>
      </c>
      <c r="AE62" s="26"/>
      <c r="AF62" s="26">
        <v>2</v>
      </c>
    </row>
    <row r="63" spans="1:32" s="1" customFormat="1" ht="22.7" customHeight="1" x14ac:dyDescent="0.2">
      <c r="A63" s="16" t="s">
        <v>188</v>
      </c>
      <c r="B63" s="22" t="s">
        <v>189</v>
      </c>
      <c r="C63" s="27">
        <v>37</v>
      </c>
      <c r="D63" s="27">
        <v>1</v>
      </c>
      <c r="E63" s="27">
        <v>3</v>
      </c>
      <c r="F63" s="27"/>
      <c r="G63" s="27"/>
      <c r="H63" s="27">
        <v>3</v>
      </c>
      <c r="I63" s="27"/>
      <c r="J63" s="27"/>
      <c r="K63" s="27">
        <v>3</v>
      </c>
      <c r="L63" s="27"/>
      <c r="M63" s="27">
        <v>3</v>
      </c>
      <c r="N63" s="27"/>
      <c r="O63" s="27"/>
      <c r="P63" s="27">
        <v>1</v>
      </c>
      <c r="Q63" s="27">
        <v>2</v>
      </c>
      <c r="R63" s="27">
        <v>1</v>
      </c>
      <c r="S63" s="27">
        <v>7</v>
      </c>
      <c r="T63" s="27"/>
      <c r="U63" s="27">
        <v>6</v>
      </c>
      <c r="V63" s="27"/>
      <c r="W63" s="27">
        <v>1</v>
      </c>
      <c r="X63" s="27"/>
      <c r="Y63" s="27"/>
      <c r="Z63" s="27"/>
      <c r="AA63" s="27"/>
      <c r="AB63" s="27">
        <v>2</v>
      </c>
      <c r="AC63" s="27"/>
      <c r="AD63" s="27">
        <v>4</v>
      </c>
      <c r="AE63" s="27"/>
      <c r="AF63" s="27"/>
    </row>
    <row r="64" spans="1:32" s="1" customFormat="1" ht="14.1" customHeight="1" x14ac:dyDescent="0.2">
      <c r="A64" s="4" t="s">
        <v>62</v>
      </c>
      <c r="B64" s="5" t="s">
        <v>63</v>
      </c>
      <c r="C64" s="6">
        <v>360</v>
      </c>
      <c r="D64" s="6">
        <v>1</v>
      </c>
      <c r="E64" s="6">
        <v>6</v>
      </c>
      <c r="F64" s="6">
        <v>4</v>
      </c>
      <c r="G64" s="6">
        <v>1</v>
      </c>
      <c r="H64" s="6">
        <v>23</v>
      </c>
      <c r="I64" s="6"/>
      <c r="J64" s="6">
        <v>5</v>
      </c>
      <c r="K64" s="6">
        <v>35</v>
      </c>
      <c r="L64" s="6"/>
      <c r="M64" s="6">
        <v>6</v>
      </c>
      <c r="N64" s="6">
        <v>2</v>
      </c>
      <c r="O64" s="6">
        <v>9</v>
      </c>
      <c r="P64" s="6">
        <v>11</v>
      </c>
      <c r="Q64" s="6">
        <v>14</v>
      </c>
      <c r="R64" s="6">
        <v>18</v>
      </c>
      <c r="S64" s="6">
        <v>64</v>
      </c>
      <c r="T64" s="6">
        <v>4</v>
      </c>
      <c r="U64" s="6">
        <v>60</v>
      </c>
      <c r="V64" s="6">
        <v>8</v>
      </c>
      <c r="W64" s="6">
        <v>9</v>
      </c>
      <c r="X64" s="6">
        <v>10</v>
      </c>
      <c r="Y64" s="6">
        <v>3</v>
      </c>
      <c r="Z64" s="6"/>
      <c r="AA64" s="6">
        <v>15</v>
      </c>
      <c r="AB64" s="6">
        <v>5</v>
      </c>
      <c r="AC64" s="6"/>
      <c r="AD64" s="6">
        <v>43</v>
      </c>
      <c r="AE64" s="6"/>
      <c r="AF64" s="6">
        <v>4</v>
      </c>
    </row>
    <row r="65" spans="1:32" s="1" customFormat="1" ht="14.1" customHeight="1" x14ac:dyDescent="0.2">
      <c r="A65" s="4" t="s">
        <v>64</v>
      </c>
      <c r="B65" s="5" t="s">
        <v>65</v>
      </c>
      <c r="C65" s="6">
        <v>60</v>
      </c>
      <c r="D65" s="6"/>
      <c r="E65" s="6">
        <v>1</v>
      </c>
      <c r="F65" s="6"/>
      <c r="G65" s="6"/>
      <c r="H65" s="6">
        <v>7</v>
      </c>
      <c r="I65" s="6">
        <v>2</v>
      </c>
      <c r="J65" s="6"/>
      <c r="K65" s="6">
        <v>5</v>
      </c>
      <c r="L65" s="6"/>
      <c r="M65" s="6"/>
      <c r="N65" s="6">
        <v>1</v>
      </c>
      <c r="O65" s="6">
        <v>1</v>
      </c>
      <c r="P65" s="6">
        <v>1</v>
      </c>
      <c r="Q65" s="6">
        <v>2</v>
      </c>
      <c r="R65" s="6">
        <v>1</v>
      </c>
      <c r="S65" s="6">
        <v>21</v>
      </c>
      <c r="T65" s="6"/>
      <c r="U65" s="6">
        <v>5</v>
      </c>
      <c r="V65" s="6"/>
      <c r="W65" s="6">
        <v>2</v>
      </c>
      <c r="X65" s="6">
        <v>2</v>
      </c>
      <c r="Y65" s="6">
        <v>1</v>
      </c>
      <c r="Z65" s="6"/>
      <c r="AA65" s="6"/>
      <c r="AB65" s="6">
        <v>1</v>
      </c>
      <c r="AC65" s="6"/>
      <c r="AD65" s="6">
        <v>7</v>
      </c>
      <c r="AE65" s="6"/>
      <c r="AF65" s="6"/>
    </row>
    <row r="66" spans="1:32" s="1" customFormat="1" ht="14.1" customHeight="1" x14ac:dyDescent="0.2">
      <c r="A66" s="14" t="s">
        <v>190</v>
      </c>
      <c r="B66" s="19" t="s">
        <v>191</v>
      </c>
      <c r="C66" s="27">
        <v>44</v>
      </c>
      <c r="D66" s="27"/>
      <c r="E66" s="27">
        <v>1</v>
      </c>
      <c r="F66" s="27"/>
      <c r="G66" s="27"/>
      <c r="H66" s="27">
        <v>5</v>
      </c>
      <c r="I66" s="27"/>
      <c r="J66" s="27"/>
      <c r="K66" s="27">
        <v>1</v>
      </c>
      <c r="L66" s="27"/>
      <c r="M66" s="27"/>
      <c r="N66" s="27"/>
      <c r="O66" s="27">
        <v>1</v>
      </c>
      <c r="P66" s="27"/>
      <c r="Q66" s="27"/>
      <c r="R66" s="27">
        <v>4</v>
      </c>
      <c r="S66" s="27">
        <v>11</v>
      </c>
      <c r="T66" s="27">
        <v>2</v>
      </c>
      <c r="U66" s="27">
        <v>6</v>
      </c>
      <c r="V66" s="27">
        <v>1</v>
      </c>
      <c r="W66" s="27">
        <v>2</v>
      </c>
      <c r="X66" s="27">
        <v>1</v>
      </c>
      <c r="Y66" s="27">
        <v>1</v>
      </c>
      <c r="Z66" s="27"/>
      <c r="AA66" s="27"/>
      <c r="AB66" s="27">
        <v>1</v>
      </c>
      <c r="AC66" s="27"/>
      <c r="AD66" s="27">
        <v>7</v>
      </c>
      <c r="AE66" s="27"/>
      <c r="AF66" s="27"/>
    </row>
    <row r="67" spans="1:32" s="1" customFormat="1" ht="14.1" customHeight="1" x14ac:dyDescent="0.2">
      <c r="A67" s="14" t="s">
        <v>266</v>
      </c>
      <c r="B67" s="20" t="s">
        <v>267</v>
      </c>
      <c r="C67" s="26">
        <v>113</v>
      </c>
      <c r="D67" s="26"/>
      <c r="E67" s="26">
        <v>1</v>
      </c>
      <c r="F67" s="26"/>
      <c r="G67" s="26"/>
      <c r="H67" s="26">
        <v>7</v>
      </c>
      <c r="I67" s="26">
        <v>1</v>
      </c>
      <c r="J67" s="26"/>
      <c r="K67" s="26">
        <v>15</v>
      </c>
      <c r="L67" s="26"/>
      <c r="M67" s="26">
        <v>4</v>
      </c>
      <c r="N67" s="26"/>
      <c r="O67" s="26"/>
      <c r="P67" s="26">
        <v>4</v>
      </c>
      <c r="Q67" s="26">
        <v>8</v>
      </c>
      <c r="R67" s="26">
        <v>10</v>
      </c>
      <c r="S67" s="26">
        <v>18</v>
      </c>
      <c r="T67" s="26">
        <v>3</v>
      </c>
      <c r="U67" s="26">
        <v>18</v>
      </c>
      <c r="V67" s="26">
        <v>1</v>
      </c>
      <c r="W67" s="26">
        <v>1</v>
      </c>
      <c r="X67" s="26">
        <v>2</v>
      </c>
      <c r="Y67" s="26"/>
      <c r="Z67" s="26">
        <v>1</v>
      </c>
      <c r="AA67" s="26">
        <v>4</v>
      </c>
      <c r="AB67" s="26">
        <v>2</v>
      </c>
      <c r="AC67" s="26"/>
      <c r="AD67" s="26">
        <v>12</v>
      </c>
      <c r="AE67" s="26"/>
      <c r="AF67" s="26">
        <v>1</v>
      </c>
    </row>
    <row r="68" spans="1:32" s="1" customFormat="1" ht="18.2" customHeight="1" x14ac:dyDescent="0.2">
      <c r="A68" s="14" t="s">
        <v>214</v>
      </c>
      <c r="B68" s="19" t="s">
        <v>215</v>
      </c>
      <c r="C68" s="25">
        <v>77</v>
      </c>
      <c r="D68" s="25">
        <v>2</v>
      </c>
      <c r="E68" s="25">
        <v>3</v>
      </c>
      <c r="F68" s="26">
        <v>1</v>
      </c>
      <c r="G68" s="26"/>
      <c r="H68" s="26">
        <v>7</v>
      </c>
      <c r="I68" s="26">
        <v>1</v>
      </c>
      <c r="J68" s="26"/>
      <c r="K68" s="26">
        <v>10</v>
      </c>
      <c r="L68" s="26"/>
      <c r="M68" s="26">
        <v>2</v>
      </c>
      <c r="N68" s="26"/>
      <c r="O68" s="26"/>
      <c r="P68" s="26">
        <v>1</v>
      </c>
      <c r="Q68" s="26">
        <v>5</v>
      </c>
      <c r="R68" s="26">
        <v>2</v>
      </c>
      <c r="S68" s="26">
        <v>11</v>
      </c>
      <c r="T68" s="26">
        <v>3</v>
      </c>
      <c r="U68" s="26">
        <v>10</v>
      </c>
      <c r="V68" s="26">
        <v>1</v>
      </c>
      <c r="W68" s="26">
        <v>2</v>
      </c>
      <c r="X68" s="26">
        <v>2</v>
      </c>
      <c r="Y68" s="26"/>
      <c r="Z68" s="26"/>
      <c r="AA68" s="26">
        <v>6</v>
      </c>
      <c r="AB68" s="26">
        <v>4</v>
      </c>
      <c r="AC68" s="26"/>
      <c r="AD68" s="26">
        <v>4</v>
      </c>
      <c r="AE68" s="26"/>
      <c r="AF68" s="26"/>
    </row>
    <row r="69" spans="1:32" s="1" customFormat="1" ht="22.7" customHeight="1" x14ac:dyDescent="0.2">
      <c r="A69" s="16" t="s">
        <v>66</v>
      </c>
      <c r="B69" s="22" t="s">
        <v>67</v>
      </c>
      <c r="C69" s="27">
        <v>39</v>
      </c>
      <c r="D69" s="27"/>
      <c r="E69" s="27">
        <v>1</v>
      </c>
      <c r="F69" s="27"/>
      <c r="G69" s="27"/>
      <c r="H69" s="27">
        <v>4</v>
      </c>
      <c r="I69" s="27"/>
      <c r="J69" s="27">
        <v>1</v>
      </c>
      <c r="K69" s="27">
        <v>3</v>
      </c>
      <c r="L69" s="27"/>
      <c r="M69" s="27">
        <v>1</v>
      </c>
      <c r="N69" s="27"/>
      <c r="O69" s="27"/>
      <c r="P69" s="27"/>
      <c r="Q69" s="27">
        <v>3</v>
      </c>
      <c r="R69" s="27">
        <v>2</v>
      </c>
      <c r="S69" s="27">
        <v>7</v>
      </c>
      <c r="T69" s="27"/>
      <c r="U69" s="27">
        <v>6</v>
      </c>
      <c r="V69" s="27"/>
      <c r="W69" s="27">
        <v>1</v>
      </c>
      <c r="X69" s="27">
        <v>1</v>
      </c>
      <c r="Y69" s="27"/>
      <c r="Z69" s="27">
        <v>1</v>
      </c>
      <c r="AA69" s="27">
        <v>1</v>
      </c>
      <c r="AB69" s="27">
        <v>1</v>
      </c>
      <c r="AC69" s="27"/>
      <c r="AD69" s="27">
        <v>5</v>
      </c>
      <c r="AE69" s="27"/>
      <c r="AF69" s="27">
        <v>1</v>
      </c>
    </row>
    <row r="70" spans="1:32" s="1" customFormat="1" ht="14.1" customHeight="1" x14ac:dyDescent="0.2">
      <c r="A70" s="8" t="s">
        <v>242</v>
      </c>
      <c r="B70" s="9" t="s">
        <v>243</v>
      </c>
      <c r="C70" s="10">
        <v>20</v>
      </c>
      <c r="D70" s="10"/>
      <c r="E70" s="10"/>
      <c r="F70" s="10"/>
      <c r="G70" s="10"/>
      <c r="H70" s="10">
        <v>1</v>
      </c>
      <c r="I70" s="10"/>
      <c r="J70" s="10">
        <v>1</v>
      </c>
      <c r="K70" s="10">
        <v>1</v>
      </c>
      <c r="L70" s="10"/>
      <c r="M70" s="10"/>
      <c r="N70" s="10"/>
      <c r="O70" s="10"/>
      <c r="P70" s="10">
        <v>1</v>
      </c>
      <c r="Q70" s="10">
        <v>1</v>
      </c>
      <c r="R70" s="10"/>
      <c r="S70" s="10">
        <v>3</v>
      </c>
      <c r="T70" s="10"/>
      <c r="U70" s="10">
        <v>4</v>
      </c>
      <c r="V70" s="10">
        <v>1</v>
      </c>
      <c r="W70" s="10">
        <v>1</v>
      </c>
      <c r="X70" s="10">
        <v>2</v>
      </c>
      <c r="Y70" s="10"/>
      <c r="Z70" s="10"/>
      <c r="AA70" s="10"/>
      <c r="AB70" s="10"/>
      <c r="AC70" s="10"/>
      <c r="AD70" s="10">
        <v>3</v>
      </c>
      <c r="AE70" s="10"/>
      <c r="AF70" s="10">
        <v>1</v>
      </c>
    </row>
    <row r="71" spans="1:32" s="1" customFormat="1" ht="14.1" customHeight="1" x14ac:dyDescent="0.2">
      <c r="A71" s="8" t="s">
        <v>120</v>
      </c>
      <c r="B71" s="9" t="s">
        <v>121</v>
      </c>
      <c r="C71" s="10">
        <v>51</v>
      </c>
      <c r="D71" s="10"/>
      <c r="E71" s="10">
        <v>1</v>
      </c>
      <c r="F71" s="10"/>
      <c r="G71" s="10">
        <v>2</v>
      </c>
      <c r="H71" s="10"/>
      <c r="I71" s="10"/>
      <c r="J71" s="10">
        <v>1</v>
      </c>
      <c r="K71" s="10">
        <v>6</v>
      </c>
      <c r="L71" s="10"/>
      <c r="M71" s="10">
        <v>2</v>
      </c>
      <c r="N71" s="10"/>
      <c r="O71" s="10">
        <v>2</v>
      </c>
      <c r="P71" s="10">
        <v>1</v>
      </c>
      <c r="Q71" s="10">
        <v>1</v>
      </c>
      <c r="R71" s="10">
        <v>5</v>
      </c>
      <c r="S71" s="10">
        <v>13</v>
      </c>
      <c r="T71" s="10"/>
      <c r="U71" s="10">
        <v>11</v>
      </c>
      <c r="V71" s="10"/>
      <c r="W71" s="10">
        <v>1</v>
      </c>
      <c r="X71" s="10"/>
      <c r="Y71" s="10"/>
      <c r="Z71" s="10"/>
      <c r="AA71" s="10"/>
      <c r="AB71" s="10"/>
      <c r="AC71" s="10"/>
      <c r="AD71" s="10">
        <v>5</v>
      </c>
      <c r="AE71" s="10"/>
      <c r="AF71" s="10"/>
    </row>
    <row r="72" spans="1:32" s="1" customFormat="1" ht="14.1" customHeight="1" x14ac:dyDescent="0.2">
      <c r="A72" s="8" t="s">
        <v>122</v>
      </c>
      <c r="B72" s="9" t="s">
        <v>123</v>
      </c>
      <c r="C72" s="10">
        <v>17762</v>
      </c>
      <c r="D72" s="10">
        <v>41</v>
      </c>
      <c r="E72" s="10">
        <v>231</v>
      </c>
      <c r="F72" s="10">
        <v>201</v>
      </c>
      <c r="G72" s="10">
        <v>122</v>
      </c>
      <c r="H72" s="10">
        <v>682</v>
      </c>
      <c r="I72" s="10">
        <v>77</v>
      </c>
      <c r="J72" s="10">
        <v>107</v>
      </c>
      <c r="K72" s="10">
        <v>2032</v>
      </c>
      <c r="L72" s="10"/>
      <c r="M72" s="10">
        <v>369</v>
      </c>
      <c r="N72" s="10">
        <v>135</v>
      </c>
      <c r="O72" s="10">
        <v>424</v>
      </c>
      <c r="P72" s="10">
        <v>370</v>
      </c>
      <c r="Q72" s="10">
        <v>458</v>
      </c>
      <c r="R72" s="10">
        <v>675</v>
      </c>
      <c r="S72" s="10">
        <v>3187</v>
      </c>
      <c r="T72" s="10">
        <v>220</v>
      </c>
      <c r="U72" s="10">
        <v>3229</v>
      </c>
      <c r="V72" s="10">
        <v>444</v>
      </c>
      <c r="W72" s="10">
        <v>772</v>
      </c>
      <c r="X72" s="10">
        <v>441</v>
      </c>
      <c r="Y72" s="10">
        <v>78</v>
      </c>
      <c r="Z72" s="10">
        <v>31</v>
      </c>
      <c r="AA72" s="10">
        <v>556</v>
      </c>
      <c r="AB72" s="10">
        <v>265</v>
      </c>
      <c r="AC72" s="10">
        <v>62</v>
      </c>
      <c r="AD72" s="10">
        <v>2260</v>
      </c>
      <c r="AE72" s="10"/>
      <c r="AF72" s="10">
        <v>293</v>
      </c>
    </row>
    <row r="73" spans="1:32" s="1" customFormat="1" ht="14.1" customHeight="1" x14ac:dyDescent="0.2">
      <c r="A73" s="8" t="s">
        <v>170</v>
      </c>
      <c r="B73" s="9" t="s">
        <v>171</v>
      </c>
      <c r="C73" s="10">
        <v>64</v>
      </c>
      <c r="D73" s="10"/>
      <c r="E73" s="10"/>
      <c r="F73" s="10">
        <v>1</v>
      </c>
      <c r="G73" s="10">
        <v>2</v>
      </c>
      <c r="H73" s="10">
        <v>6</v>
      </c>
      <c r="I73" s="10"/>
      <c r="J73" s="10">
        <v>2</v>
      </c>
      <c r="K73" s="10">
        <v>6</v>
      </c>
      <c r="L73" s="10"/>
      <c r="M73" s="10"/>
      <c r="N73" s="10"/>
      <c r="O73" s="10">
        <v>1</v>
      </c>
      <c r="P73" s="10">
        <v>2</v>
      </c>
      <c r="Q73" s="10">
        <v>2</v>
      </c>
      <c r="R73" s="10">
        <v>2</v>
      </c>
      <c r="S73" s="10">
        <v>17</v>
      </c>
      <c r="T73" s="10"/>
      <c r="U73" s="10">
        <v>9</v>
      </c>
      <c r="V73" s="10">
        <v>1</v>
      </c>
      <c r="W73" s="10">
        <v>1</v>
      </c>
      <c r="X73" s="10"/>
      <c r="Y73" s="10"/>
      <c r="Z73" s="10"/>
      <c r="AA73" s="10">
        <v>3</v>
      </c>
      <c r="AB73" s="10">
        <v>1</v>
      </c>
      <c r="AC73" s="10"/>
      <c r="AD73" s="10">
        <v>7</v>
      </c>
      <c r="AE73" s="10"/>
      <c r="AF73" s="10">
        <v>1</v>
      </c>
    </row>
    <row r="74" spans="1:32" s="1" customFormat="1" ht="14.1" customHeight="1" x14ac:dyDescent="0.2">
      <c r="A74" s="8" t="s">
        <v>86</v>
      </c>
      <c r="B74" s="9" t="s">
        <v>87</v>
      </c>
      <c r="C74" s="10">
        <v>41</v>
      </c>
      <c r="D74" s="10"/>
      <c r="E74" s="10"/>
      <c r="F74" s="10"/>
      <c r="G74" s="10"/>
      <c r="H74" s="10">
        <v>3</v>
      </c>
      <c r="I74" s="10"/>
      <c r="J74" s="10"/>
      <c r="K74" s="10">
        <v>2</v>
      </c>
      <c r="L74" s="10"/>
      <c r="M74" s="10"/>
      <c r="N74" s="10">
        <v>1</v>
      </c>
      <c r="O74" s="10">
        <v>2</v>
      </c>
      <c r="P74" s="10">
        <v>1</v>
      </c>
      <c r="Q74" s="10"/>
      <c r="R74" s="10">
        <v>3</v>
      </c>
      <c r="S74" s="10">
        <v>8</v>
      </c>
      <c r="T74" s="10">
        <v>2</v>
      </c>
      <c r="U74" s="10">
        <v>10</v>
      </c>
      <c r="V74" s="10"/>
      <c r="W74" s="10">
        <v>2</v>
      </c>
      <c r="X74" s="10">
        <v>1</v>
      </c>
      <c r="Y74" s="10"/>
      <c r="Z74" s="10"/>
      <c r="AA74" s="10">
        <v>1</v>
      </c>
      <c r="AB74" s="10"/>
      <c r="AC74" s="10"/>
      <c r="AD74" s="10">
        <v>5</v>
      </c>
      <c r="AE74" s="10"/>
      <c r="AF74" s="10"/>
    </row>
    <row r="75" spans="1:32" s="1" customFormat="1" ht="14.1" customHeight="1" x14ac:dyDescent="0.2">
      <c r="A75" s="8" t="s">
        <v>124</v>
      </c>
      <c r="B75" s="9" t="s">
        <v>125</v>
      </c>
      <c r="C75" s="10">
        <v>39</v>
      </c>
      <c r="D75" s="10"/>
      <c r="E75" s="10">
        <v>2</v>
      </c>
      <c r="F75" s="10">
        <v>1</v>
      </c>
      <c r="G75" s="10"/>
      <c r="H75" s="10">
        <v>5</v>
      </c>
      <c r="I75" s="10"/>
      <c r="J75" s="10"/>
      <c r="K75" s="10">
        <v>2</v>
      </c>
      <c r="L75" s="10"/>
      <c r="M75" s="10">
        <v>2</v>
      </c>
      <c r="N75" s="10">
        <v>1</v>
      </c>
      <c r="O75" s="10">
        <v>1</v>
      </c>
      <c r="P75" s="10">
        <v>1</v>
      </c>
      <c r="Q75" s="10">
        <v>1</v>
      </c>
      <c r="R75" s="10"/>
      <c r="S75" s="10">
        <v>10</v>
      </c>
      <c r="T75" s="10"/>
      <c r="U75" s="10">
        <v>7</v>
      </c>
      <c r="V75" s="10">
        <v>1</v>
      </c>
      <c r="W75" s="10">
        <v>1</v>
      </c>
      <c r="X75" s="10"/>
      <c r="Y75" s="10">
        <v>1</v>
      </c>
      <c r="Z75" s="10"/>
      <c r="AA75" s="10"/>
      <c r="AB75" s="10">
        <v>1</v>
      </c>
      <c r="AC75" s="10"/>
      <c r="AD75" s="10">
        <v>2</v>
      </c>
      <c r="AE75" s="10"/>
      <c r="AF75" s="10"/>
    </row>
    <row r="76" spans="1:32" s="1" customFormat="1" ht="14.1" customHeight="1" x14ac:dyDescent="0.2">
      <c r="A76" s="4" t="s">
        <v>158</v>
      </c>
      <c r="B76" s="5" t="s">
        <v>159</v>
      </c>
      <c r="C76" s="6">
        <v>11</v>
      </c>
      <c r="D76" s="6"/>
      <c r="E76" s="6">
        <v>1</v>
      </c>
      <c r="F76" s="6">
        <v>1</v>
      </c>
      <c r="G76" s="6"/>
      <c r="H76" s="6"/>
      <c r="I76" s="6"/>
      <c r="J76" s="6"/>
      <c r="K76" s="6">
        <v>2</v>
      </c>
      <c r="L76" s="6"/>
      <c r="M76" s="6">
        <v>1</v>
      </c>
      <c r="N76" s="6"/>
      <c r="O76" s="6"/>
      <c r="P76" s="6"/>
      <c r="Q76" s="6"/>
      <c r="R76" s="6"/>
      <c r="S76" s="6">
        <v>1</v>
      </c>
      <c r="T76" s="6"/>
      <c r="U76" s="6">
        <v>1</v>
      </c>
      <c r="V76" s="6"/>
      <c r="W76" s="6">
        <v>1</v>
      </c>
      <c r="X76" s="6"/>
      <c r="Y76" s="6"/>
      <c r="Z76" s="6"/>
      <c r="AA76" s="6"/>
      <c r="AB76" s="6"/>
      <c r="AC76" s="6"/>
      <c r="AD76" s="6">
        <v>3</v>
      </c>
      <c r="AE76" s="6"/>
      <c r="AF76" s="6"/>
    </row>
    <row r="77" spans="1:32" s="1" customFormat="1" ht="14.1" customHeight="1" x14ac:dyDescent="0.2">
      <c r="A77" s="4" t="s">
        <v>268</v>
      </c>
      <c r="B77" s="5" t="s">
        <v>269</v>
      </c>
      <c r="C77" s="6">
        <v>22</v>
      </c>
      <c r="D77" s="6">
        <v>1</v>
      </c>
      <c r="E77" s="6">
        <v>1</v>
      </c>
      <c r="F77" s="6"/>
      <c r="G77" s="6"/>
      <c r="H77" s="6">
        <v>1</v>
      </c>
      <c r="I77" s="6"/>
      <c r="J77" s="6"/>
      <c r="K77" s="6">
        <v>2</v>
      </c>
      <c r="L77" s="6"/>
      <c r="M77" s="6">
        <v>1</v>
      </c>
      <c r="N77" s="6"/>
      <c r="O77" s="6">
        <v>1</v>
      </c>
      <c r="P77" s="6">
        <v>2</v>
      </c>
      <c r="Q77" s="6">
        <v>1</v>
      </c>
      <c r="R77" s="6"/>
      <c r="S77" s="6">
        <v>3</v>
      </c>
      <c r="T77" s="6"/>
      <c r="U77" s="6">
        <v>3</v>
      </c>
      <c r="V77" s="6">
        <v>2</v>
      </c>
      <c r="W77" s="6"/>
      <c r="X77" s="6">
        <v>2</v>
      </c>
      <c r="Y77" s="6"/>
      <c r="Z77" s="6"/>
      <c r="AA77" s="6"/>
      <c r="AB77" s="6"/>
      <c r="AC77" s="6"/>
      <c r="AD77" s="6">
        <v>2</v>
      </c>
      <c r="AE77" s="6"/>
      <c r="AF77" s="6"/>
    </row>
    <row r="78" spans="1:32" s="1" customFormat="1" ht="14.1" customHeight="1" x14ac:dyDescent="0.2">
      <c r="A78" s="14" t="s">
        <v>192</v>
      </c>
      <c r="B78" s="19" t="s">
        <v>193</v>
      </c>
      <c r="C78" s="27">
        <v>29</v>
      </c>
      <c r="D78" s="27"/>
      <c r="E78" s="27">
        <v>2</v>
      </c>
      <c r="F78" s="27"/>
      <c r="G78" s="27"/>
      <c r="H78" s="27">
        <v>2</v>
      </c>
      <c r="I78" s="27"/>
      <c r="J78" s="27"/>
      <c r="K78" s="27">
        <v>2</v>
      </c>
      <c r="L78" s="27"/>
      <c r="M78" s="27">
        <v>1</v>
      </c>
      <c r="N78" s="27"/>
      <c r="O78" s="27"/>
      <c r="P78" s="27">
        <v>1</v>
      </c>
      <c r="Q78" s="27">
        <v>2</v>
      </c>
      <c r="R78" s="27">
        <v>3</v>
      </c>
      <c r="S78" s="27">
        <v>2</v>
      </c>
      <c r="T78" s="27"/>
      <c r="U78" s="27">
        <v>5</v>
      </c>
      <c r="V78" s="27">
        <v>1</v>
      </c>
      <c r="W78" s="27"/>
      <c r="X78" s="27">
        <v>1</v>
      </c>
      <c r="Y78" s="27"/>
      <c r="Z78" s="27"/>
      <c r="AA78" s="27">
        <v>2</v>
      </c>
      <c r="AB78" s="27">
        <v>1</v>
      </c>
      <c r="AC78" s="27"/>
      <c r="AD78" s="27">
        <v>4</v>
      </c>
      <c r="AE78" s="27"/>
      <c r="AF78" s="27"/>
    </row>
    <row r="79" spans="1:32" s="1" customFormat="1" ht="14.1" customHeight="1" x14ac:dyDescent="0.2">
      <c r="A79" s="14" t="s">
        <v>172</v>
      </c>
      <c r="B79" s="20" t="s">
        <v>173</v>
      </c>
      <c r="C79" s="26">
        <v>299</v>
      </c>
      <c r="D79" s="26"/>
      <c r="E79" s="26">
        <v>5</v>
      </c>
      <c r="F79" s="26">
        <v>1</v>
      </c>
      <c r="G79" s="26">
        <v>1</v>
      </c>
      <c r="H79" s="26">
        <v>12</v>
      </c>
      <c r="I79" s="26">
        <v>1</v>
      </c>
      <c r="J79" s="26"/>
      <c r="K79" s="26">
        <v>45</v>
      </c>
      <c r="L79" s="26"/>
      <c r="M79" s="26">
        <v>8</v>
      </c>
      <c r="N79" s="26"/>
      <c r="O79" s="26">
        <v>6</v>
      </c>
      <c r="P79" s="26">
        <v>6</v>
      </c>
      <c r="Q79" s="26">
        <v>9</v>
      </c>
      <c r="R79" s="26">
        <v>17</v>
      </c>
      <c r="S79" s="26">
        <v>65</v>
      </c>
      <c r="T79" s="26">
        <v>7</v>
      </c>
      <c r="U79" s="26">
        <v>42</v>
      </c>
      <c r="V79" s="26">
        <v>9</v>
      </c>
      <c r="W79" s="26">
        <v>7</v>
      </c>
      <c r="X79" s="26">
        <v>5</v>
      </c>
      <c r="Y79" s="26">
        <v>3</v>
      </c>
      <c r="Z79" s="26"/>
      <c r="AA79" s="26">
        <v>12</v>
      </c>
      <c r="AB79" s="26">
        <v>5</v>
      </c>
      <c r="AC79" s="26"/>
      <c r="AD79" s="26">
        <v>30</v>
      </c>
      <c r="AE79" s="26"/>
      <c r="AF79" s="26">
        <v>3</v>
      </c>
    </row>
    <row r="80" spans="1:32" s="1" customFormat="1" ht="18.2" customHeight="1" x14ac:dyDescent="0.2">
      <c r="A80" s="14" t="s">
        <v>160</v>
      </c>
      <c r="B80" s="19" t="s">
        <v>161</v>
      </c>
      <c r="C80" s="25">
        <v>59</v>
      </c>
      <c r="D80" s="25"/>
      <c r="E80" s="25">
        <v>2</v>
      </c>
      <c r="F80" s="26"/>
      <c r="G80" s="26"/>
      <c r="H80" s="26">
        <v>5</v>
      </c>
      <c r="I80" s="26"/>
      <c r="J80" s="26"/>
      <c r="K80" s="26">
        <v>7</v>
      </c>
      <c r="L80" s="26"/>
      <c r="M80" s="26"/>
      <c r="N80" s="26"/>
      <c r="O80" s="26"/>
      <c r="P80" s="26">
        <v>1</v>
      </c>
      <c r="Q80" s="26">
        <v>3</v>
      </c>
      <c r="R80" s="26">
        <v>3</v>
      </c>
      <c r="S80" s="26">
        <v>14</v>
      </c>
      <c r="T80" s="26">
        <v>1</v>
      </c>
      <c r="U80" s="26">
        <v>7</v>
      </c>
      <c r="V80" s="26"/>
      <c r="W80" s="26">
        <v>2</v>
      </c>
      <c r="X80" s="26">
        <v>2</v>
      </c>
      <c r="Y80" s="26">
        <v>1</v>
      </c>
      <c r="Z80" s="26"/>
      <c r="AA80" s="26">
        <v>5</v>
      </c>
      <c r="AB80" s="26">
        <v>1</v>
      </c>
      <c r="AC80" s="26"/>
      <c r="AD80" s="26">
        <v>4</v>
      </c>
      <c r="AE80" s="26"/>
      <c r="AF80" s="26">
        <v>1</v>
      </c>
    </row>
    <row r="81" spans="1:32" s="1" customFormat="1" ht="22.7" customHeight="1" x14ac:dyDescent="0.2">
      <c r="A81" s="16" t="s">
        <v>162</v>
      </c>
      <c r="B81" s="22" t="s">
        <v>163</v>
      </c>
      <c r="C81" s="27">
        <v>11</v>
      </c>
      <c r="D81" s="27"/>
      <c r="E81" s="27"/>
      <c r="F81" s="27"/>
      <c r="G81" s="27"/>
      <c r="H81" s="27">
        <v>2</v>
      </c>
      <c r="I81" s="27"/>
      <c r="J81" s="27"/>
      <c r="K81" s="27"/>
      <c r="L81" s="27"/>
      <c r="M81" s="27">
        <v>1</v>
      </c>
      <c r="N81" s="27"/>
      <c r="O81" s="27"/>
      <c r="P81" s="27">
        <v>1</v>
      </c>
      <c r="Q81" s="27"/>
      <c r="R81" s="27">
        <v>2</v>
      </c>
      <c r="S81" s="27">
        <v>2</v>
      </c>
      <c r="T81" s="27"/>
      <c r="U81" s="27"/>
      <c r="V81" s="27"/>
      <c r="W81" s="27"/>
      <c r="X81" s="27">
        <v>1</v>
      </c>
      <c r="Y81" s="27"/>
      <c r="Z81" s="27"/>
      <c r="AA81" s="27">
        <v>1</v>
      </c>
      <c r="AB81" s="27"/>
      <c r="AC81" s="27"/>
      <c r="AD81" s="27">
        <v>1</v>
      </c>
      <c r="AE81" s="27"/>
      <c r="AF81" s="27"/>
    </row>
    <row r="82" spans="1:32" s="1" customFormat="1" ht="14.1" customHeight="1" x14ac:dyDescent="0.2">
      <c r="A82" s="8" t="s">
        <v>126</v>
      </c>
      <c r="B82" s="9" t="s">
        <v>127</v>
      </c>
      <c r="C82" s="10">
        <v>341</v>
      </c>
      <c r="D82" s="10">
        <v>1</v>
      </c>
      <c r="E82" s="10">
        <v>5</v>
      </c>
      <c r="F82" s="10">
        <v>6</v>
      </c>
      <c r="G82" s="10"/>
      <c r="H82" s="10">
        <v>11</v>
      </c>
      <c r="I82" s="10"/>
      <c r="J82" s="10">
        <v>2</v>
      </c>
      <c r="K82" s="10">
        <v>33</v>
      </c>
      <c r="L82" s="10"/>
      <c r="M82" s="10">
        <v>4</v>
      </c>
      <c r="N82" s="10">
        <v>3</v>
      </c>
      <c r="O82" s="10">
        <v>13</v>
      </c>
      <c r="P82" s="10">
        <v>12</v>
      </c>
      <c r="Q82" s="10">
        <v>7</v>
      </c>
      <c r="R82" s="10">
        <v>16</v>
      </c>
      <c r="S82" s="10">
        <v>91</v>
      </c>
      <c r="T82" s="10"/>
      <c r="U82" s="10">
        <v>53</v>
      </c>
      <c r="V82" s="10">
        <v>9</v>
      </c>
      <c r="W82" s="10">
        <v>8</v>
      </c>
      <c r="X82" s="10">
        <v>8</v>
      </c>
      <c r="Y82" s="10">
        <v>4</v>
      </c>
      <c r="Z82" s="10"/>
      <c r="AA82" s="10">
        <v>8</v>
      </c>
      <c r="AB82" s="10">
        <v>5</v>
      </c>
      <c r="AC82" s="10"/>
      <c r="AD82" s="10">
        <v>39</v>
      </c>
      <c r="AE82" s="10"/>
      <c r="AF82" s="10">
        <v>3</v>
      </c>
    </row>
    <row r="83" spans="1:32" s="1" customFormat="1" ht="14.1" customHeight="1" x14ac:dyDescent="0.2">
      <c r="A83" s="8" t="s">
        <v>270</v>
      </c>
      <c r="B83" s="9" t="s">
        <v>271</v>
      </c>
      <c r="C83" s="10">
        <v>282</v>
      </c>
      <c r="D83" s="10">
        <v>1</v>
      </c>
      <c r="E83" s="10">
        <v>7</v>
      </c>
      <c r="F83" s="10">
        <v>2</v>
      </c>
      <c r="G83" s="10"/>
      <c r="H83" s="10">
        <v>18</v>
      </c>
      <c r="I83" s="10"/>
      <c r="J83" s="10"/>
      <c r="K83" s="10">
        <v>33</v>
      </c>
      <c r="L83" s="10"/>
      <c r="M83" s="10">
        <v>4</v>
      </c>
      <c r="N83" s="10">
        <v>3</v>
      </c>
      <c r="O83" s="10">
        <v>6</v>
      </c>
      <c r="P83" s="10">
        <v>10</v>
      </c>
      <c r="Q83" s="10">
        <v>10</v>
      </c>
      <c r="R83" s="10">
        <v>13</v>
      </c>
      <c r="S83" s="10">
        <v>40</v>
      </c>
      <c r="T83" s="10">
        <v>4</v>
      </c>
      <c r="U83" s="10">
        <v>40</v>
      </c>
      <c r="V83" s="10">
        <v>2</v>
      </c>
      <c r="W83" s="10">
        <v>11</v>
      </c>
      <c r="X83" s="10">
        <v>9</v>
      </c>
      <c r="Y83" s="10"/>
      <c r="Z83" s="10">
        <v>2</v>
      </c>
      <c r="AA83" s="10">
        <v>19</v>
      </c>
      <c r="AB83" s="10">
        <v>3</v>
      </c>
      <c r="AC83" s="10"/>
      <c r="AD83" s="10">
        <v>43</v>
      </c>
      <c r="AE83" s="10"/>
      <c r="AF83" s="10">
        <v>2</v>
      </c>
    </row>
    <row r="84" spans="1:32" s="1" customFormat="1" ht="14.1" customHeight="1" x14ac:dyDescent="0.2">
      <c r="A84" s="8" t="s">
        <v>128</v>
      </c>
      <c r="B84" s="9" t="s">
        <v>129</v>
      </c>
      <c r="C84" s="10">
        <v>367</v>
      </c>
      <c r="D84" s="10">
        <v>2</v>
      </c>
      <c r="E84" s="10">
        <v>8</v>
      </c>
      <c r="F84" s="10">
        <v>3</v>
      </c>
      <c r="G84" s="10"/>
      <c r="H84" s="10">
        <v>24</v>
      </c>
      <c r="I84" s="10"/>
      <c r="J84" s="10">
        <v>1</v>
      </c>
      <c r="K84" s="10">
        <v>64</v>
      </c>
      <c r="L84" s="10"/>
      <c r="M84" s="10">
        <v>11</v>
      </c>
      <c r="N84" s="10">
        <v>2</v>
      </c>
      <c r="O84" s="10">
        <v>3</v>
      </c>
      <c r="P84" s="10">
        <v>10</v>
      </c>
      <c r="Q84" s="10">
        <v>13</v>
      </c>
      <c r="R84" s="10">
        <v>21</v>
      </c>
      <c r="S84" s="10">
        <v>69</v>
      </c>
      <c r="T84" s="10">
        <v>8</v>
      </c>
      <c r="U84" s="10">
        <v>58</v>
      </c>
      <c r="V84" s="10">
        <v>2</v>
      </c>
      <c r="W84" s="10">
        <v>11</v>
      </c>
      <c r="X84" s="10">
        <v>9</v>
      </c>
      <c r="Y84" s="10"/>
      <c r="Z84" s="10"/>
      <c r="AA84" s="10">
        <v>11</v>
      </c>
      <c r="AB84" s="10">
        <v>9</v>
      </c>
      <c r="AC84" s="10"/>
      <c r="AD84" s="10">
        <v>26</v>
      </c>
      <c r="AE84" s="10"/>
      <c r="AF84" s="10">
        <v>2</v>
      </c>
    </row>
    <row r="85" spans="1:32" s="1" customFormat="1" ht="14.1" customHeight="1" x14ac:dyDescent="0.2">
      <c r="A85" s="8" t="s">
        <v>272</v>
      </c>
      <c r="B85" s="9" t="s">
        <v>273</v>
      </c>
      <c r="C85" s="10">
        <v>25</v>
      </c>
      <c r="D85" s="10"/>
      <c r="E85" s="10">
        <v>2</v>
      </c>
      <c r="F85" s="10">
        <v>1</v>
      </c>
      <c r="G85" s="10"/>
      <c r="H85" s="10"/>
      <c r="I85" s="10"/>
      <c r="J85" s="10"/>
      <c r="K85" s="10">
        <v>2</v>
      </c>
      <c r="L85" s="10"/>
      <c r="M85" s="10">
        <v>1</v>
      </c>
      <c r="N85" s="10"/>
      <c r="O85" s="10">
        <v>1</v>
      </c>
      <c r="P85" s="10"/>
      <c r="Q85" s="10">
        <v>1</v>
      </c>
      <c r="R85" s="10"/>
      <c r="S85" s="10">
        <v>10</v>
      </c>
      <c r="T85" s="10">
        <v>1</v>
      </c>
      <c r="U85" s="10"/>
      <c r="V85" s="10">
        <v>1</v>
      </c>
      <c r="W85" s="10"/>
      <c r="X85" s="10">
        <v>2</v>
      </c>
      <c r="Y85" s="10"/>
      <c r="Z85" s="10"/>
      <c r="AA85" s="10"/>
      <c r="AB85" s="10"/>
      <c r="AC85" s="10"/>
      <c r="AD85" s="10">
        <v>3</v>
      </c>
      <c r="AE85" s="10"/>
      <c r="AF85" s="10"/>
    </row>
    <row r="86" spans="1:32" s="1" customFormat="1" ht="14.1" customHeight="1" x14ac:dyDescent="0.2">
      <c r="A86" s="8" t="s">
        <v>216</v>
      </c>
      <c r="B86" s="9" t="s">
        <v>217</v>
      </c>
      <c r="C86" s="10">
        <v>22</v>
      </c>
      <c r="D86" s="10"/>
      <c r="E86" s="10">
        <v>1</v>
      </c>
      <c r="F86" s="10"/>
      <c r="G86" s="10"/>
      <c r="H86" s="10">
        <v>3</v>
      </c>
      <c r="I86" s="10"/>
      <c r="J86" s="10"/>
      <c r="K86" s="10">
        <v>1</v>
      </c>
      <c r="L86" s="10"/>
      <c r="M86" s="10"/>
      <c r="N86" s="10"/>
      <c r="O86" s="10"/>
      <c r="P86" s="10">
        <v>1</v>
      </c>
      <c r="Q86" s="10">
        <v>3</v>
      </c>
      <c r="R86" s="10">
        <v>1</v>
      </c>
      <c r="S86" s="10">
        <v>5</v>
      </c>
      <c r="T86" s="10"/>
      <c r="U86" s="10">
        <v>1</v>
      </c>
      <c r="V86" s="10"/>
      <c r="W86" s="10"/>
      <c r="X86" s="10"/>
      <c r="Y86" s="10">
        <v>1</v>
      </c>
      <c r="Z86" s="10"/>
      <c r="AA86" s="10"/>
      <c r="AB86" s="10"/>
      <c r="AC86" s="10"/>
      <c r="AD86" s="10">
        <v>3</v>
      </c>
      <c r="AE86" s="10"/>
      <c r="AF86" s="10">
        <v>2</v>
      </c>
    </row>
    <row r="87" spans="1:32" s="1" customFormat="1" ht="14.1" customHeight="1" x14ac:dyDescent="0.2">
      <c r="A87" s="8" t="s">
        <v>274</v>
      </c>
      <c r="B87" s="9" t="s">
        <v>275</v>
      </c>
      <c r="C87" s="10">
        <v>12</v>
      </c>
      <c r="D87" s="10"/>
      <c r="E87" s="10"/>
      <c r="F87" s="10"/>
      <c r="G87" s="10"/>
      <c r="H87" s="10"/>
      <c r="I87" s="10"/>
      <c r="J87" s="10"/>
      <c r="K87" s="10">
        <v>1</v>
      </c>
      <c r="L87" s="10"/>
      <c r="M87" s="10"/>
      <c r="N87" s="10"/>
      <c r="O87" s="10"/>
      <c r="P87" s="10"/>
      <c r="Q87" s="10">
        <v>1</v>
      </c>
      <c r="R87" s="10"/>
      <c r="S87" s="10">
        <v>1</v>
      </c>
      <c r="T87" s="10">
        <v>1</v>
      </c>
      <c r="U87" s="10">
        <v>2</v>
      </c>
      <c r="V87" s="10">
        <v>1</v>
      </c>
      <c r="W87" s="10">
        <v>4</v>
      </c>
      <c r="X87" s="10"/>
      <c r="Y87" s="10"/>
      <c r="Z87" s="10"/>
      <c r="AA87" s="10"/>
      <c r="AB87" s="10"/>
      <c r="AC87" s="10"/>
      <c r="AD87" s="10">
        <v>1</v>
      </c>
      <c r="AE87" s="10"/>
      <c r="AF87" s="10"/>
    </row>
    <row r="88" spans="1:32" s="1" customFormat="1" ht="14.1" customHeight="1" x14ac:dyDescent="0.2">
      <c r="A88" s="8" t="s">
        <v>276</v>
      </c>
      <c r="B88" s="9" t="s">
        <v>277</v>
      </c>
      <c r="C88" s="10">
        <v>57</v>
      </c>
      <c r="D88" s="10"/>
      <c r="E88" s="10">
        <v>1</v>
      </c>
      <c r="F88" s="10">
        <v>3</v>
      </c>
      <c r="G88" s="10"/>
      <c r="H88" s="10">
        <v>6</v>
      </c>
      <c r="I88" s="10"/>
      <c r="J88" s="10"/>
      <c r="K88" s="10">
        <v>6</v>
      </c>
      <c r="L88" s="10"/>
      <c r="M88" s="10">
        <v>4</v>
      </c>
      <c r="N88" s="10"/>
      <c r="O88" s="10"/>
      <c r="P88" s="10"/>
      <c r="Q88" s="10">
        <v>2</v>
      </c>
      <c r="R88" s="10">
        <v>4</v>
      </c>
      <c r="S88" s="10">
        <v>11</v>
      </c>
      <c r="T88" s="10"/>
      <c r="U88" s="10">
        <v>11</v>
      </c>
      <c r="V88" s="10">
        <v>1</v>
      </c>
      <c r="W88" s="10"/>
      <c r="X88" s="10">
        <v>2</v>
      </c>
      <c r="Y88" s="10">
        <v>1</v>
      </c>
      <c r="Z88" s="10"/>
      <c r="AA88" s="10">
        <v>1</v>
      </c>
      <c r="AB88" s="10"/>
      <c r="AC88" s="10"/>
      <c r="AD88" s="10">
        <v>4</v>
      </c>
      <c r="AE88" s="10"/>
      <c r="AF88" s="10"/>
    </row>
    <row r="89" spans="1:32" s="1" customFormat="1" ht="14.1" customHeight="1" x14ac:dyDescent="0.2">
      <c r="A89" s="8" t="s">
        <v>218</v>
      </c>
      <c r="B89" s="9" t="s">
        <v>219</v>
      </c>
      <c r="C89" s="10">
        <v>12</v>
      </c>
      <c r="D89" s="10"/>
      <c r="E89" s="10"/>
      <c r="F89" s="10"/>
      <c r="G89" s="10"/>
      <c r="H89" s="10">
        <v>1</v>
      </c>
      <c r="I89" s="10"/>
      <c r="J89" s="10"/>
      <c r="K89" s="10">
        <v>1</v>
      </c>
      <c r="L89" s="10"/>
      <c r="M89" s="10">
        <v>1</v>
      </c>
      <c r="N89" s="10"/>
      <c r="O89" s="10"/>
      <c r="P89" s="10"/>
      <c r="Q89" s="10"/>
      <c r="R89" s="10">
        <v>1</v>
      </c>
      <c r="S89" s="10">
        <v>4</v>
      </c>
      <c r="T89" s="10"/>
      <c r="U89" s="10">
        <v>1</v>
      </c>
      <c r="V89" s="10"/>
      <c r="W89" s="10"/>
      <c r="X89" s="10"/>
      <c r="Y89" s="10"/>
      <c r="Z89" s="10"/>
      <c r="AA89" s="10">
        <v>1</v>
      </c>
      <c r="AB89" s="10"/>
      <c r="AC89" s="10"/>
      <c r="AD89" s="10">
        <v>2</v>
      </c>
      <c r="AE89" s="10"/>
      <c r="AF89" s="10"/>
    </row>
    <row r="90" spans="1:32" s="1" customFormat="1" ht="14.1" customHeight="1" x14ac:dyDescent="0.2">
      <c r="A90" s="8" t="s">
        <v>68</v>
      </c>
      <c r="B90" s="9" t="s">
        <v>69</v>
      </c>
      <c r="C90" s="10">
        <v>85</v>
      </c>
      <c r="D90" s="10"/>
      <c r="E90" s="10">
        <v>1</v>
      </c>
      <c r="F90" s="10">
        <v>2</v>
      </c>
      <c r="G90" s="10">
        <v>1</v>
      </c>
      <c r="H90" s="10">
        <v>12</v>
      </c>
      <c r="I90" s="10">
        <v>1</v>
      </c>
      <c r="J90" s="10">
        <v>1</v>
      </c>
      <c r="K90" s="10">
        <v>9</v>
      </c>
      <c r="L90" s="10"/>
      <c r="M90" s="10">
        <v>1</v>
      </c>
      <c r="N90" s="10"/>
      <c r="O90" s="10">
        <v>2</v>
      </c>
      <c r="P90" s="10">
        <v>5</v>
      </c>
      <c r="Q90" s="10">
        <v>1</v>
      </c>
      <c r="R90" s="10">
        <v>2</v>
      </c>
      <c r="S90" s="10">
        <v>26</v>
      </c>
      <c r="T90" s="10">
        <v>1</v>
      </c>
      <c r="U90" s="10">
        <v>9</v>
      </c>
      <c r="V90" s="10"/>
      <c r="W90" s="10">
        <v>1</v>
      </c>
      <c r="X90" s="10"/>
      <c r="Y90" s="10">
        <v>1</v>
      </c>
      <c r="Z90" s="10"/>
      <c r="AA90" s="10">
        <v>1</v>
      </c>
      <c r="AB90" s="10"/>
      <c r="AC90" s="10"/>
      <c r="AD90" s="10">
        <v>8</v>
      </c>
      <c r="AE90" s="10"/>
      <c r="AF90" s="10"/>
    </row>
    <row r="91" spans="1:32" s="1" customFormat="1" ht="14.1" customHeight="1" x14ac:dyDescent="0.2">
      <c r="A91" s="8" t="s">
        <v>130</v>
      </c>
      <c r="B91" s="9" t="s">
        <v>131</v>
      </c>
      <c r="C91" s="10">
        <v>135</v>
      </c>
      <c r="D91" s="10"/>
      <c r="E91" s="10">
        <v>2</v>
      </c>
      <c r="F91" s="10">
        <v>1</v>
      </c>
      <c r="G91" s="10">
        <v>1</v>
      </c>
      <c r="H91" s="10">
        <v>15</v>
      </c>
      <c r="I91" s="10"/>
      <c r="J91" s="10"/>
      <c r="K91" s="10">
        <v>15</v>
      </c>
      <c r="L91" s="10"/>
      <c r="M91" s="10">
        <v>4</v>
      </c>
      <c r="N91" s="10"/>
      <c r="O91" s="10">
        <v>4</v>
      </c>
      <c r="P91" s="10">
        <v>5</v>
      </c>
      <c r="Q91" s="10">
        <v>2</v>
      </c>
      <c r="R91" s="10">
        <v>5</v>
      </c>
      <c r="S91" s="10">
        <v>30</v>
      </c>
      <c r="T91" s="10">
        <v>1</v>
      </c>
      <c r="U91" s="10">
        <v>22</v>
      </c>
      <c r="V91" s="10"/>
      <c r="W91" s="10">
        <v>2</v>
      </c>
      <c r="X91" s="10">
        <v>2</v>
      </c>
      <c r="Y91" s="10">
        <v>1</v>
      </c>
      <c r="Z91" s="10"/>
      <c r="AA91" s="10">
        <v>5</v>
      </c>
      <c r="AB91" s="10">
        <v>3</v>
      </c>
      <c r="AC91" s="10"/>
      <c r="AD91" s="10">
        <v>14</v>
      </c>
      <c r="AE91" s="10"/>
      <c r="AF91" s="10">
        <v>1</v>
      </c>
    </row>
    <row r="92" spans="1:32" s="1" customFormat="1" ht="14.1" customHeight="1" x14ac:dyDescent="0.2">
      <c r="A92" s="8" t="s">
        <v>44</v>
      </c>
      <c r="B92" s="9" t="s">
        <v>45</v>
      </c>
      <c r="C92" s="10">
        <v>20</v>
      </c>
      <c r="D92" s="10"/>
      <c r="E92" s="10"/>
      <c r="F92" s="10"/>
      <c r="G92" s="10"/>
      <c r="H92" s="10">
        <v>2</v>
      </c>
      <c r="I92" s="10"/>
      <c r="J92" s="10"/>
      <c r="K92" s="10">
        <v>1</v>
      </c>
      <c r="L92" s="10"/>
      <c r="M92" s="10">
        <v>1</v>
      </c>
      <c r="N92" s="10"/>
      <c r="O92" s="10"/>
      <c r="P92" s="10"/>
      <c r="Q92" s="10">
        <v>2</v>
      </c>
      <c r="R92" s="10"/>
      <c r="S92" s="10">
        <v>4</v>
      </c>
      <c r="T92" s="10"/>
      <c r="U92" s="10">
        <v>4</v>
      </c>
      <c r="V92" s="10"/>
      <c r="W92" s="10"/>
      <c r="X92" s="10">
        <v>1</v>
      </c>
      <c r="Y92" s="10">
        <v>1</v>
      </c>
      <c r="Z92" s="10"/>
      <c r="AA92" s="10">
        <v>2</v>
      </c>
      <c r="AB92" s="10"/>
      <c r="AC92" s="10"/>
      <c r="AD92" s="10">
        <v>1</v>
      </c>
      <c r="AE92" s="10"/>
      <c r="AF92" s="10">
        <v>1</v>
      </c>
    </row>
    <row r="93" spans="1:32" s="1" customFormat="1" ht="14.1" customHeight="1" x14ac:dyDescent="0.2">
      <c r="A93" s="8" t="s">
        <v>132</v>
      </c>
      <c r="B93" s="9" t="s">
        <v>133</v>
      </c>
      <c r="C93" s="10">
        <v>27</v>
      </c>
      <c r="D93" s="10"/>
      <c r="E93" s="10"/>
      <c r="F93" s="10"/>
      <c r="G93" s="10"/>
      <c r="H93" s="10">
        <v>1</v>
      </c>
      <c r="I93" s="10"/>
      <c r="J93" s="10"/>
      <c r="K93" s="10">
        <v>4</v>
      </c>
      <c r="L93" s="10"/>
      <c r="M93" s="10"/>
      <c r="N93" s="10"/>
      <c r="O93" s="10">
        <v>1</v>
      </c>
      <c r="P93" s="10"/>
      <c r="Q93" s="10"/>
      <c r="R93" s="10">
        <v>3</v>
      </c>
      <c r="S93" s="10">
        <v>6</v>
      </c>
      <c r="T93" s="10">
        <v>1</v>
      </c>
      <c r="U93" s="10">
        <v>3</v>
      </c>
      <c r="V93" s="10"/>
      <c r="W93" s="10">
        <v>3</v>
      </c>
      <c r="X93" s="10"/>
      <c r="Y93" s="10"/>
      <c r="Z93" s="10"/>
      <c r="AA93" s="10">
        <v>1</v>
      </c>
      <c r="AB93" s="10"/>
      <c r="AC93" s="10"/>
      <c r="AD93" s="10">
        <v>4</v>
      </c>
      <c r="AE93" s="10"/>
      <c r="AF93" s="10"/>
    </row>
    <row r="94" spans="1:32" s="1" customFormat="1" ht="14.1" customHeight="1" x14ac:dyDescent="0.2">
      <c r="A94" s="8" t="s">
        <v>88</v>
      </c>
      <c r="B94" s="9" t="s">
        <v>89</v>
      </c>
      <c r="C94" s="10">
        <v>29</v>
      </c>
      <c r="D94" s="10"/>
      <c r="E94" s="10"/>
      <c r="F94" s="10"/>
      <c r="G94" s="10"/>
      <c r="H94" s="10">
        <v>1</v>
      </c>
      <c r="I94" s="10"/>
      <c r="J94" s="10"/>
      <c r="K94" s="10">
        <v>1</v>
      </c>
      <c r="L94" s="10"/>
      <c r="M94" s="10">
        <v>1</v>
      </c>
      <c r="N94" s="10">
        <v>1</v>
      </c>
      <c r="O94" s="10"/>
      <c r="P94" s="10"/>
      <c r="Q94" s="10">
        <v>4</v>
      </c>
      <c r="R94" s="10">
        <v>2</v>
      </c>
      <c r="S94" s="10">
        <v>4</v>
      </c>
      <c r="T94" s="10">
        <v>1</v>
      </c>
      <c r="U94" s="10">
        <v>6</v>
      </c>
      <c r="V94" s="10">
        <v>1</v>
      </c>
      <c r="W94" s="10">
        <v>1</v>
      </c>
      <c r="X94" s="10"/>
      <c r="Y94" s="10"/>
      <c r="Z94" s="10"/>
      <c r="AA94" s="10"/>
      <c r="AB94" s="10"/>
      <c r="AC94" s="10"/>
      <c r="AD94" s="10">
        <v>5</v>
      </c>
      <c r="AE94" s="10"/>
      <c r="AF94" s="10">
        <v>1</v>
      </c>
    </row>
    <row r="95" spans="1:32" s="1" customFormat="1" ht="14.1" customHeight="1" x14ac:dyDescent="0.2">
      <c r="A95" s="8" t="s">
        <v>220</v>
      </c>
      <c r="B95" s="9" t="s">
        <v>221</v>
      </c>
      <c r="C95" s="10">
        <v>78</v>
      </c>
      <c r="D95" s="10"/>
      <c r="E95" s="10"/>
      <c r="F95" s="10"/>
      <c r="G95" s="10"/>
      <c r="H95" s="10">
        <v>5</v>
      </c>
      <c r="I95" s="10">
        <v>1</v>
      </c>
      <c r="J95" s="10"/>
      <c r="K95" s="10">
        <v>9</v>
      </c>
      <c r="L95" s="10"/>
      <c r="M95" s="10">
        <v>1</v>
      </c>
      <c r="N95" s="10"/>
      <c r="O95" s="10"/>
      <c r="P95" s="10">
        <v>4</v>
      </c>
      <c r="Q95" s="10">
        <v>4</v>
      </c>
      <c r="R95" s="10">
        <v>4</v>
      </c>
      <c r="S95" s="10">
        <v>13</v>
      </c>
      <c r="T95" s="10"/>
      <c r="U95" s="10">
        <v>15</v>
      </c>
      <c r="V95" s="10"/>
      <c r="W95" s="10">
        <v>3</v>
      </c>
      <c r="X95" s="10">
        <v>4</v>
      </c>
      <c r="Y95" s="10">
        <v>3</v>
      </c>
      <c r="Z95" s="10"/>
      <c r="AA95" s="10">
        <v>1</v>
      </c>
      <c r="AB95" s="10">
        <v>1</v>
      </c>
      <c r="AC95" s="10"/>
      <c r="AD95" s="10">
        <v>10</v>
      </c>
      <c r="AE95" s="10"/>
      <c r="AF95" s="10"/>
    </row>
    <row r="96" spans="1:32" s="1" customFormat="1" ht="14.1" customHeight="1" x14ac:dyDescent="0.2">
      <c r="A96" s="8" t="s">
        <v>174</v>
      </c>
      <c r="B96" s="9" t="s">
        <v>175</v>
      </c>
      <c r="C96" s="10">
        <v>84</v>
      </c>
      <c r="D96" s="10"/>
      <c r="E96" s="10"/>
      <c r="F96" s="10">
        <v>1</v>
      </c>
      <c r="G96" s="10"/>
      <c r="H96" s="10">
        <v>4</v>
      </c>
      <c r="I96" s="10"/>
      <c r="J96" s="10">
        <v>1</v>
      </c>
      <c r="K96" s="10">
        <v>11</v>
      </c>
      <c r="L96" s="10"/>
      <c r="M96" s="10">
        <v>3</v>
      </c>
      <c r="N96" s="10"/>
      <c r="O96" s="10">
        <v>7</v>
      </c>
      <c r="P96" s="10"/>
      <c r="Q96" s="10">
        <v>3</v>
      </c>
      <c r="R96" s="10">
        <v>4</v>
      </c>
      <c r="S96" s="10">
        <v>11</v>
      </c>
      <c r="T96" s="10"/>
      <c r="U96" s="10">
        <v>18</v>
      </c>
      <c r="V96" s="10"/>
      <c r="W96" s="10">
        <v>1</v>
      </c>
      <c r="X96" s="10">
        <v>2</v>
      </c>
      <c r="Y96" s="10"/>
      <c r="Z96" s="10"/>
      <c r="AA96" s="10">
        <v>3</v>
      </c>
      <c r="AB96" s="10">
        <v>1</v>
      </c>
      <c r="AC96" s="10"/>
      <c r="AD96" s="10">
        <v>13</v>
      </c>
      <c r="AE96" s="10"/>
      <c r="AF96" s="10">
        <v>1</v>
      </c>
    </row>
    <row r="97" spans="1:32" s="1" customFormat="1" ht="14.1" customHeight="1" x14ac:dyDescent="0.2">
      <c r="A97" s="8" t="s">
        <v>134</v>
      </c>
      <c r="B97" s="9" t="s">
        <v>135</v>
      </c>
      <c r="C97" s="10">
        <v>104</v>
      </c>
      <c r="D97" s="10"/>
      <c r="E97" s="10">
        <v>1</v>
      </c>
      <c r="F97" s="10">
        <v>1</v>
      </c>
      <c r="G97" s="10"/>
      <c r="H97" s="10">
        <v>3</v>
      </c>
      <c r="I97" s="10"/>
      <c r="J97" s="10">
        <v>1</v>
      </c>
      <c r="K97" s="10">
        <v>13</v>
      </c>
      <c r="L97" s="10"/>
      <c r="M97" s="10">
        <v>3</v>
      </c>
      <c r="N97" s="10"/>
      <c r="O97" s="10"/>
      <c r="P97" s="10">
        <v>5</v>
      </c>
      <c r="Q97" s="10">
        <v>3</v>
      </c>
      <c r="R97" s="10"/>
      <c r="S97" s="10">
        <v>23</v>
      </c>
      <c r="T97" s="10">
        <v>4</v>
      </c>
      <c r="U97" s="10">
        <v>12</v>
      </c>
      <c r="V97" s="10"/>
      <c r="W97" s="10">
        <v>5</v>
      </c>
      <c r="X97" s="10">
        <v>4</v>
      </c>
      <c r="Y97" s="10">
        <v>2</v>
      </c>
      <c r="Z97" s="10"/>
      <c r="AA97" s="10">
        <v>4</v>
      </c>
      <c r="AB97" s="10">
        <v>2</v>
      </c>
      <c r="AC97" s="10"/>
      <c r="AD97" s="10">
        <v>15</v>
      </c>
      <c r="AE97" s="10"/>
      <c r="AF97" s="10">
        <v>3</v>
      </c>
    </row>
    <row r="98" spans="1:32" s="1" customFormat="1" ht="14.1" customHeight="1" x14ac:dyDescent="0.2">
      <c r="A98" s="8" t="s">
        <v>46</v>
      </c>
      <c r="B98" s="9" t="s">
        <v>47</v>
      </c>
      <c r="C98" s="10">
        <v>20</v>
      </c>
      <c r="D98" s="10"/>
      <c r="E98" s="10">
        <v>1</v>
      </c>
      <c r="F98" s="10"/>
      <c r="G98" s="10"/>
      <c r="H98" s="10">
        <v>3</v>
      </c>
      <c r="I98" s="10"/>
      <c r="J98" s="10"/>
      <c r="K98" s="10">
        <v>1</v>
      </c>
      <c r="L98" s="10"/>
      <c r="M98" s="10"/>
      <c r="N98" s="10"/>
      <c r="O98" s="10">
        <v>1</v>
      </c>
      <c r="P98" s="10"/>
      <c r="Q98" s="10">
        <v>1</v>
      </c>
      <c r="R98" s="10">
        <v>2</v>
      </c>
      <c r="S98" s="10">
        <v>4</v>
      </c>
      <c r="T98" s="10">
        <v>1</v>
      </c>
      <c r="U98" s="10">
        <v>4</v>
      </c>
      <c r="V98" s="10">
        <v>1</v>
      </c>
      <c r="W98" s="10">
        <v>1</v>
      </c>
      <c r="X98" s="10"/>
      <c r="Y98" s="10"/>
      <c r="Z98" s="10"/>
      <c r="AA98" s="10"/>
      <c r="AB98" s="10"/>
      <c r="AC98" s="10"/>
      <c r="AD98" s="10"/>
      <c r="AE98" s="10"/>
      <c r="AF98" s="10"/>
    </row>
    <row r="99" spans="1:32" s="1" customFormat="1" ht="14.1" customHeight="1" x14ac:dyDescent="0.2">
      <c r="A99" s="8" t="s">
        <v>202</v>
      </c>
      <c r="B99" s="9" t="s">
        <v>203</v>
      </c>
      <c r="C99" s="10">
        <v>14</v>
      </c>
      <c r="D99" s="10"/>
      <c r="E99" s="10"/>
      <c r="F99" s="10"/>
      <c r="G99" s="10"/>
      <c r="H99" s="10">
        <v>4</v>
      </c>
      <c r="I99" s="10"/>
      <c r="J99" s="10"/>
      <c r="K99" s="10">
        <v>2</v>
      </c>
      <c r="L99" s="10"/>
      <c r="M99" s="10">
        <v>1</v>
      </c>
      <c r="N99" s="10"/>
      <c r="O99" s="10"/>
      <c r="P99" s="10"/>
      <c r="Q99" s="10"/>
      <c r="R99" s="10"/>
      <c r="S99" s="10">
        <v>4</v>
      </c>
      <c r="T99" s="10"/>
      <c r="U99" s="10"/>
      <c r="V99" s="10">
        <v>1</v>
      </c>
      <c r="W99" s="10">
        <v>1</v>
      </c>
      <c r="X99" s="10"/>
      <c r="Y99" s="10"/>
      <c r="Z99" s="10"/>
      <c r="AA99" s="10"/>
      <c r="AB99" s="10"/>
      <c r="AC99" s="10"/>
      <c r="AD99" s="10"/>
      <c r="AE99" s="10"/>
      <c r="AF99" s="10">
        <v>1</v>
      </c>
    </row>
    <row r="100" spans="1:32" s="1" customFormat="1" ht="14.1" customHeight="1" x14ac:dyDescent="0.2">
      <c r="A100" s="8" t="s">
        <v>16</v>
      </c>
      <c r="B100" s="9" t="s">
        <v>17</v>
      </c>
      <c r="C100" s="10">
        <v>35</v>
      </c>
      <c r="D100" s="10"/>
      <c r="E100" s="10"/>
      <c r="F100" s="10">
        <v>1</v>
      </c>
      <c r="G100" s="10"/>
      <c r="H100" s="10"/>
      <c r="I100" s="10"/>
      <c r="J100" s="10"/>
      <c r="K100" s="10">
        <v>2</v>
      </c>
      <c r="L100" s="10"/>
      <c r="M100" s="10">
        <v>1</v>
      </c>
      <c r="N100" s="10"/>
      <c r="O100" s="10">
        <v>1</v>
      </c>
      <c r="P100" s="10"/>
      <c r="Q100" s="10">
        <v>1</v>
      </c>
      <c r="R100" s="10">
        <v>3</v>
      </c>
      <c r="S100" s="10">
        <v>6</v>
      </c>
      <c r="T100" s="10">
        <v>1</v>
      </c>
      <c r="U100" s="10">
        <v>10</v>
      </c>
      <c r="V100" s="10">
        <v>2</v>
      </c>
      <c r="W100" s="10">
        <v>2</v>
      </c>
      <c r="X100" s="10"/>
      <c r="Y100" s="10"/>
      <c r="Z100" s="10"/>
      <c r="AA100" s="10"/>
      <c r="AB100" s="10">
        <v>1</v>
      </c>
      <c r="AC100" s="10"/>
      <c r="AD100" s="10">
        <v>4</v>
      </c>
      <c r="AE100" s="10"/>
      <c r="AF100" s="10"/>
    </row>
    <row r="101" spans="1:32" s="1" customFormat="1" ht="14.1" customHeight="1" x14ac:dyDescent="0.2">
      <c r="A101" s="8" t="s">
        <v>136</v>
      </c>
      <c r="B101" s="9" t="s">
        <v>137</v>
      </c>
      <c r="C101" s="10">
        <v>36</v>
      </c>
      <c r="D101" s="10"/>
      <c r="E101" s="10">
        <v>1</v>
      </c>
      <c r="F101" s="10"/>
      <c r="G101" s="10"/>
      <c r="H101" s="10">
        <v>3</v>
      </c>
      <c r="I101" s="10"/>
      <c r="J101" s="10"/>
      <c r="K101" s="10">
        <v>1</v>
      </c>
      <c r="L101" s="10"/>
      <c r="M101" s="10">
        <v>2</v>
      </c>
      <c r="N101" s="10"/>
      <c r="O101" s="10"/>
      <c r="P101" s="10"/>
      <c r="Q101" s="10">
        <v>1</v>
      </c>
      <c r="R101" s="10">
        <v>2</v>
      </c>
      <c r="S101" s="10">
        <v>10</v>
      </c>
      <c r="T101" s="10"/>
      <c r="U101" s="10">
        <v>5</v>
      </c>
      <c r="V101" s="10"/>
      <c r="W101" s="10">
        <v>1</v>
      </c>
      <c r="X101" s="10">
        <v>1</v>
      </c>
      <c r="Y101" s="10"/>
      <c r="Z101" s="10"/>
      <c r="AA101" s="10">
        <v>1</v>
      </c>
      <c r="AB101" s="10">
        <v>2</v>
      </c>
      <c r="AC101" s="10"/>
      <c r="AD101" s="10">
        <v>6</v>
      </c>
      <c r="AE101" s="10"/>
      <c r="AF101" s="10"/>
    </row>
    <row r="102" spans="1:32" s="1" customFormat="1" ht="14.1" customHeight="1" x14ac:dyDescent="0.2">
      <c r="A102" s="8" t="s">
        <v>18</v>
      </c>
      <c r="B102" s="9" t="s">
        <v>19</v>
      </c>
      <c r="C102" s="10">
        <v>243</v>
      </c>
      <c r="D102" s="10">
        <v>2</v>
      </c>
      <c r="E102" s="10">
        <v>5</v>
      </c>
      <c r="F102" s="10">
        <v>2</v>
      </c>
      <c r="G102" s="10">
        <v>1</v>
      </c>
      <c r="H102" s="10">
        <v>23</v>
      </c>
      <c r="I102" s="10"/>
      <c r="J102" s="10">
        <v>3</v>
      </c>
      <c r="K102" s="10">
        <v>28</v>
      </c>
      <c r="L102" s="10"/>
      <c r="M102" s="10">
        <v>7</v>
      </c>
      <c r="N102" s="10">
        <v>3</v>
      </c>
      <c r="O102" s="10">
        <v>9</v>
      </c>
      <c r="P102" s="10">
        <v>2</v>
      </c>
      <c r="Q102" s="10">
        <v>11</v>
      </c>
      <c r="R102" s="10">
        <v>10</v>
      </c>
      <c r="S102" s="10">
        <v>52</v>
      </c>
      <c r="T102" s="10">
        <v>3</v>
      </c>
      <c r="U102" s="10">
        <v>44</v>
      </c>
      <c r="V102" s="10">
        <v>1</v>
      </c>
      <c r="W102" s="10">
        <v>2</v>
      </c>
      <c r="X102" s="10">
        <v>5</v>
      </c>
      <c r="Y102" s="10">
        <v>1</v>
      </c>
      <c r="Z102" s="10">
        <v>1</v>
      </c>
      <c r="AA102" s="10">
        <v>5</v>
      </c>
      <c r="AB102" s="10">
        <v>2</v>
      </c>
      <c r="AC102" s="10"/>
      <c r="AD102" s="10">
        <v>16</v>
      </c>
      <c r="AE102" s="10"/>
      <c r="AF102" s="10">
        <v>5</v>
      </c>
    </row>
    <row r="103" spans="1:32" s="1" customFormat="1" ht="14.1" customHeight="1" x14ac:dyDescent="0.2">
      <c r="A103" s="8" t="s">
        <v>138</v>
      </c>
      <c r="B103" s="9" t="s">
        <v>139</v>
      </c>
      <c r="C103" s="10">
        <v>24</v>
      </c>
      <c r="D103" s="10"/>
      <c r="E103" s="10"/>
      <c r="F103" s="10"/>
      <c r="G103" s="10"/>
      <c r="H103" s="10">
        <v>4</v>
      </c>
      <c r="I103" s="10"/>
      <c r="J103" s="10"/>
      <c r="K103" s="10">
        <v>1</v>
      </c>
      <c r="L103" s="10"/>
      <c r="M103" s="10"/>
      <c r="N103" s="10"/>
      <c r="O103" s="10">
        <v>2</v>
      </c>
      <c r="P103" s="10"/>
      <c r="Q103" s="10"/>
      <c r="R103" s="10">
        <v>2</v>
      </c>
      <c r="S103" s="10">
        <v>4</v>
      </c>
      <c r="T103" s="10">
        <v>1</v>
      </c>
      <c r="U103" s="10">
        <v>4</v>
      </c>
      <c r="V103" s="10"/>
      <c r="W103" s="10"/>
      <c r="X103" s="10"/>
      <c r="Y103" s="10"/>
      <c r="Z103" s="10"/>
      <c r="AA103" s="10">
        <v>3</v>
      </c>
      <c r="AB103" s="10">
        <v>1</v>
      </c>
      <c r="AC103" s="10"/>
      <c r="AD103" s="10"/>
      <c r="AE103" s="10"/>
      <c r="AF103" s="10">
        <v>2</v>
      </c>
    </row>
    <row r="104" spans="1:32" s="1" customFormat="1" ht="14.1" customHeight="1" x14ac:dyDescent="0.2">
      <c r="A104" s="8" t="s">
        <v>140</v>
      </c>
      <c r="B104" s="9" t="s">
        <v>141</v>
      </c>
      <c r="C104" s="10">
        <v>128</v>
      </c>
      <c r="D104" s="10"/>
      <c r="E104" s="10"/>
      <c r="F104" s="10"/>
      <c r="G104" s="10">
        <v>1</v>
      </c>
      <c r="H104" s="10">
        <v>10</v>
      </c>
      <c r="I104" s="10"/>
      <c r="J104" s="10">
        <v>1</v>
      </c>
      <c r="K104" s="10">
        <v>13</v>
      </c>
      <c r="L104" s="10"/>
      <c r="M104" s="10">
        <v>1</v>
      </c>
      <c r="N104" s="10">
        <v>2</v>
      </c>
      <c r="O104" s="10">
        <v>2</v>
      </c>
      <c r="P104" s="10">
        <v>4</v>
      </c>
      <c r="Q104" s="10">
        <v>2</v>
      </c>
      <c r="R104" s="10">
        <v>9</v>
      </c>
      <c r="S104" s="10">
        <v>25</v>
      </c>
      <c r="T104" s="10">
        <v>4</v>
      </c>
      <c r="U104" s="10">
        <v>29</v>
      </c>
      <c r="V104" s="10">
        <v>4</v>
      </c>
      <c r="W104" s="10">
        <v>7</v>
      </c>
      <c r="X104" s="10">
        <v>3</v>
      </c>
      <c r="Y104" s="10">
        <v>1</v>
      </c>
      <c r="Z104" s="10"/>
      <c r="AA104" s="10">
        <v>2</v>
      </c>
      <c r="AB104" s="10"/>
      <c r="AC104" s="10"/>
      <c r="AD104" s="10">
        <v>7</v>
      </c>
      <c r="AE104" s="10"/>
      <c r="AF104" s="10">
        <v>1</v>
      </c>
    </row>
    <row r="105" spans="1:32" s="1" customFormat="1" ht="14.1" customHeight="1" x14ac:dyDescent="0.2">
      <c r="A105" s="8" t="s">
        <v>38</v>
      </c>
      <c r="B105" s="9" t="s">
        <v>39</v>
      </c>
      <c r="C105" s="10">
        <v>13</v>
      </c>
      <c r="D105" s="10"/>
      <c r="E105" s="10">
        <v>1</v>
      </c>
      <c r="F105" s="10">
        <v>1</v>
      </c>
      <c r="G105" s="10"/>
      <c r="H105" s="10">
        <v>1</v>
      </c>
      <c r="I105" s="10"/>
      <c r="J105" s="10"/>
      <c r="K105" s="10"/>
      <c r="L105" s="10"/>
      <c r="M105" s="10"/>
      <c r="N105" s="10"/>
      <c r="O105" s="10"/>
      <c r="P105" s="10"/>
      <c r="Q105" s="10">
        <v>2</v>
      </c>
      <c r="R105" s="10"/>
      <c r="S105" s="10">
        <v>2</v>
      </c>
      <c r="T105" s="10">
        <v>1</v>
      </c>
      <c r="U105" s="10">
        <v>2</v>
      </c>
      <c r="V105" s="10"/>
      <c r="W105" s="10"/>
      <c r="X105" s="10">
        <v>1</v>
      </c>
      <c r="Y105" s="10"/>
      <c r="Z105" s="10"/>
      <c r="AA105" s="10">
        <v>1</v>
      </c>
      <c r="AB105" s="10"/>
      <c r="AC105" s="10"/>
      <c r="AD105" s="10">
        <v>1</v>
      </c>
      <c r="AE105" s="10"/>
      <c r="AF105" s="10"/>
    </row>
    <row r="106" spans="1:32" s="1" customFormat="1" ht="14.1" customHeight="1" x14ac:dyDescent="0.2">
      <c r="A106" s="8" t="s">
        <v>222</v>
      </c>
      <c r="B106" s="9" t="s">
        <v>223</v>
      </c>
      <c r="C106" s="10">
        <v>11</v>
      </c>
      <c r="D106" s="10"/>
      <c r="E106" s="10">
        <v>2</v>
      </c>
      <c r="F106" s="10"/>
      <c r="G106" s="10"/>
      <c r="H106" s="10">
        <v>2</v>
      </c>
      <c r="I106" s="10"/>
      <c r="J106" s="10"/>
      <c r="K106" s="10"/>
      <c r="L106" s="10"/>
      <c r="M106" s="10">
        <v>1</v>
      </c>
      <c r="N106" s="10"/>
      <c r="O106" s="10"/>
      <c r="P106" s="10"/>
      <c r="Q106" s="10"/>
      <c r="R106" s="10">
        <v>1</v>
      </c>
      <c r="S106" s="10">
        <v>1</v>
      </c>
      <c r="T106" s="10"/>
      <c r="U106" s="10"/>
      <c r="V106" s="10"/>
      <c r="W106" s="10">
        <v>1</v>
      </c>
      <c r="X106" s="10"/>
      <c r="Y106" s="10"/>
      <c r="Z106" s="10"/>
      <c r="AA106" s="10">
        <v>1</v>
      </c>
      <c r="AB106" s="10">
        <v>1</v>
      </c>
      <c r="AC106" s="10"/>
      <c r="AD106" s="10">
        <v>1</v>
      </c>
      <c r="AE106" s="10"/>
      <c r="AF106" s="10"/>
    </row>
    <row r="107" spans="1:32" s="1" customFormat="1" ht="14.1" customHeight="1" x14ac:dyDescent="0.2">
      <c r="A107" s="8" t="s">
        <v>142</v>
      </c>
      <c r="B107" s="9" t="s">
        <v>143</v>
      </c>
      <c r="C107" s="10">
        <v>888</v>
      </c>
      <c r="D107" s="10">
        <v>2</v>
      </c>
      <c r="E107" s="10">
        <v>9</v>
      </c>
      <c r="F107" s="10">
        <v>15</v>
      </c>
      <c r="G107" s="10">
        <v>9</v>
      </c>
      <c r="H107" s="10">
        <v>57</v>
      </c>
      <c r="I107" s="10">
        <v>2</v>
      </c>
      <c r="J107" s="10">
        <v>3</v>
      </c>
      <c r="K107" s="10">
        <v>75</v>
      </c>
      <c r="L107" s="10"/>
      <c r="M107" s="10">
        <v>18</v>
      </c>
      <c r="N107" s="10">
        <v>9</v>
      </c>
      <c r="O107" s="10">
        <v>35</v>
      </c>
      <c r="P107" s="10">
        <v>21</v>
      </c>
      <c r="Q107" s="10">
        <v>22</v>
      </c>
      <c r="R107" s="10">
        <v>32</v>
      </c>
      <c r="S107" s="10">
        <v>150</v>
      </c>
      <c r="T107" s="10">
        <v>6</v>
      </c>
      <c r="U107" s="10">
        <v>180</v>
      </c>
      <c r="V107" s="10">
        <v>24</v>
      </c>
      <c r="W107" s="10">
        <v>27</v>
      </c>
      <c r="X107" s="10">
        <v>32</v>
      </c>
      <c r="Y107" s="10">
        <v>1</v>
      </c>
      <c r="Z107" s="10">
        <v>3</v>
      </c>
      <c r="AA107" s="10">
        <v>25</v>
      </c>
      <c r="AB107" s="10">
        <v>21</v>
      </c>
      <c r="AC107" s="10">
        <v>3</v>
      </c>
      <c r="AD107" s="10">
        <v>88</v>
      </c>
      <c r="AE107" s="10"/>
      <c r="AF107" s="10">
        <v>19</v>
      </c>
    </row>
    <row r="108" spans="1:32" s="1" customFormat="1" ht="14.1" customHeight="1" x14ac:dyDescent="0.2">
      <c r="A108" s="8" t="s">
        <v>204</v>
      </c>
      <c r="B108" s="9" t="s">
        <v>205</v>
      </c>
      <c r="C108" s="10">
        <v>50</v>
      </c>
      <c r="D108" s="10"/>
      <c r="E108" s="10">
        <v>2</v>
      </c>
      <c r="F108" s="10">
        <v>1</v>
      </c>
      <c r="G108" s="10"/>
      <c r="H108" s="10">
        <v>8</v>
      </c>
      <c r="I108" s="10">
        <v>1</v>
      </c>
      <c r="J108" s="10"/>
      <c r="K108" s="10">
        <v>4</v>
      </c>
      <c r="L108" s="10"/>
      <c r="M108" s="10"/>
      <c r="N108" s="10">
        <v>1</v>
      </c>
      <c r="O108" s="10">
        <v>1</v>
      </c>
      <c r="P108" s="10"/>
      <c r="Q108" s="10">
        <v>2</v>
      </c>
      <c r="R108" s="10">
        <v>5</v>
      </c>
      <c r="S108" s="10">
        <v>9</v>
      </c>
      <c r="T108" s="10"/>
      <c r="U108" s="10">
        <v>4</v>
      </c>
      <c r="V108" s="10"/>
      <c r="W108" s="10"/>
      <c r="X108" s="10">
        <v>1</v>
      </c>
      <c r="Y108" s="10">
        <v>1</v>
      </c>
      <c r="Z108" s="10"/>
      <c r="AA108" s="10">
        <v>1</v>
      </c>
      <c r="AB108" s="10">
        <v>3</v>
      </c>
      <c r="AC108" s="10"/>
      <c r="AD108" s="10">
        <v>5</v>
      </c>
      <c r="AE108" s="10"/>
      <c r="AF108" s="10">
        <v>1</v>
      </c>
    </row>
    <row r="109" spans="1:32" s="1" customFormat="1" ht="14.1" customHeight="1" x14ac:dyDescent="0.2">
      <c r="A109" s="8" t="s">
        <v>20</v>
      </c>
      <c r="B109" s="9" t="s">
        <v>21</v>
      </c>
      <c r="C109" s="10">
        <v>49</v>
      </c>
      <c r="D109" s="10"/>
      <c r="E109" s="10">
        <v>2</v>
      </c>
      <c r="F109" s="10"/>
      <c r="G109" s="10"/>
      <c r="H109" s="10">
        <v>8</v>
      </c>
      <c r="I109" s="10"/>
      <c r="J109" s="10"/>
      <c r="K109" s="10">
        <v>3</v>
      </c>
      <c r="L109" s="10"/>
      <c r="M109" s="10">
        <v>2</v>
      </c>
      <c r="N109" s="10">
        <v>1</v>
      </c>
      <c r="O109" s="10">
        <v>1</v>
      </c>
      <c r="P109" s="10">
        <v>1</v>
      </c>
      <c r="Q109" s="10">
        <v>2</v>
      </c>
      <c r="R109" s="10">
        <v>3</v>
      </c>
      <c r="S109" s="10">
        <v>13</v>
      </c>
      <c r="T109" s="10">
        <v>1</v>
      </c>
      <c r="U109" s="10">
        <v>3</v>
      </c>
      <c r="V109" s="10"/>
      <c r="W109" s="10"/>
      <c r="X109" s="10">
        <v>1</v>
      </c>
      <c r="Y109" s="10">
        <v>1</v>
      </c>
      <c r="Z109" s="10"/>
      <c r="AA109" s="10">
        <v>1</v>
      </c>
      <c r="AB109" s="10">
        <v>1</v>
      </c>
      <c r="AC109" s="10"/>
      <c r="AD109" s="10">
        <v>5</v>
      </c>
      <c r="AE109" s="10"/>
      <c r="AF109" s="10"/>
    </row>
    <row r="110" spans="1:32" s="1" customFormat="1" ht="14.1" customHeight="1" x14ac:dyDescent="0.2">
      <c r="A110" s="8" t="s">
        <v>22</v>
      </c>
      <c r="B110" s="9" t="s">
        <v>23</v>
      </c>
      <c r="C110" s="10">
        <v>106</v>
      </c>
      <c r="D110" s="10"/>
      <c r="E110" s="10">
        <v>2</v>
      </c>
      <c r="F110" s="10">
        <v>1</v>
      </c>
      <c r="G110" s="10"/>
      <c r="H110" s="10">
        <v>11</v>
      </c>
      <c r="I110" s="10"/>
      <c r="J110" s="10">
        <v>1</v>
      </c>
      <c r="K110" s="10">
        <v>7</v>
      </c>
      <c r="L110" s="10"/>
      <c r="M110" s="10">
        <v>5</v>
      </c>
      <c r="N110" s="10">
        <v>2</v>
      </c>
      <c r="O110" s="10">
        <v>6</v>
      </c>
      <c r="P110" s="10"/>
      <c r="Q110" s="10">
        <v>4</v>
      </c>
      <c r="R110" s="10">
        <v>1</v>
      </c>
      <c r="S110" s="10">
        <v>19</v>
      </c>
      <c r="T110" s="10">
        <v>2</v>
      </c>
      <c r="U110" s="10">
        <v>15</v>
      </c>
      <c r="V110" s="10">
        <v>1</v>
      </c>
      <c r="W110" s="10">
        <v>5</v>
      </c>
      <c r="X110" s="10">
        <v>1</v>
      </c>
      <c r="Y110" s="10">
        <v>1</v>
      </c>
      <c r="Z110" s="10"/>
      <c r="AA110" s="10">
        <v>5</v>
      </c>
      <c r="AB110" s="10">
        <v>1</v>
      </c>
      <c r="AC110" s="10"/>
      <c r="AD110" s="10">
        <v>8</v>
      </c>
      <c r="AE110" s="10"/>
      <c r="AF110" s="10">
        <v>8</v>
      </c>
    </row>
    <row r="111" spans="1:32" s="1" customFormat="1" ht="14.1" customHeight="1" x14ac:dyDescent="0.2">
      <c r="A111" s="4" t="s">
        <v>224</v>
      </c>
      <c r="B111" s="5" t="s">
        <v>225</v>
      </c>
      <c r="C111" s="6">
        <v>19</v>
      </c>
      <c r="D111" s="6"/>
      <c r="E111" s="6">
        <v>1</v>
      </c>
      <c r="F111" s="6"/>
      <c r="G111" s="6"/>
      <c r="H111" s="6">
        <v>1</v>
      </c>
      <c r="I111" s="6"/>
      <c r="J111" s="6"/>
      <c r="K111" s="6">
        <v>1</v>
      </c>
      <c r="L111" s="6"/>
      <c r="M111" s="6">
        <v>1</v>
      </c>
      <c r="N111" s="6"/>
      <c r="O111" s="6"/>
      <c r="P111" s="6"/>
      <c r="Q111" s="6"/>
      <c r="R111" s="6">
        <v>2</v>
      </c>
      <c r="S111" s="6">
        <v>3</v>
      </c>
      <c r="T111" s="6"/>
      <c r="U111" s="6">
        <v>2</v>
      </c>
      <c r="V111" s="6"/>
      <c r="W111" s="6">
        <v>1</v>
      </c>
      <c r="X111" s="6"/>
      <c r="Y111" s="6"/>
      <c r="Z111" s="6"/>
      <c r="AA111" s="6">
        <v>2</v>
      </c>
      <c r="AB111" s="6"/>
      <c r="AC111" s="6"/>
      <c r="AD111" s="6">
        <v>5</v>
      </c>
      <c r="AE111" s="6"/>
      <c r="AF111" s="6"/>
    </row>
    <row r="112" spans="1:32" s="1" customFormat="1" ht="14.1" customHeight="1" x14ac:dyDescent="0.2">
      <c r="A112" s="4" t="s">
        <v>48</v>
      </c>
      <c r="B112" s="5" t="s">
        <v>49</v>
      </c>
      <c r="C112" s="6">
        <v>35</v>
      </c>
      <c r="D112" s="6"/>
      <c r="E112" s="6">
        <v>2</v>
      </c>
      <c r="F112" s="6"/>
      <c r="G112" s="6"/>
      <c r="H112" s="6">
        <v>4</v>
      </c>
      <c r="I112" s="6"/>
      <c r="J112" s="6"/>
      <c r="K112" s="6">
        <v>3</v>
      </c>
      <c r="L112" s="6"/>
      <c r="M112" s="6">
        <v>2</v>
      </c>
      <c r="N112" s="6"/>
      <c r="O112" s="6">
        <v>1</v>
      </c>
      <c r="P112" s="6">
        <v>1</v>
      </c>
      <c r="Q112" s="6">
        <v>1</v>
      </c>
      <c r="R112" s="6">
        <v>2</v>
      </c>
      <c r="S112" s="6">
        <v>2</v>
      </c>
      <c r="T112" s="6">
        <v>1</v>
      </c>
      <c r="U112" s="6">
        <v>5</v>
      </c>
      <c r="V112" s="6"/>
      <c r="W112" s="6"/>
      <c r="X112" s="6">
        <v>1</v>
      </c>
      <c r="Y112" s="6"/>
      <c r="Z112" s="6"/>
      <c r="AA112" s="6">
        <v>2</v>
      </c>
      <c r="AB112" s="6">
        <v>1</v>
      </c>
      <c r="AC112" s="6"/>
      <c r="AD112" s="6">
        <v>7</v>
      </c>
      <c r="AE112" s="6"/>
      <c r="AF112" s="6"/>
    </row>
    <row r="113" spans="1:32" s="1" customFormat="1" ht="14.1" customHeight="1" x14ac:dyDescent="0.2">
      <c r="A113" s="14" t="s">
        <v>278</v>
      </c>
      <c r="B113" s="19" t="s">
        <v>279</v>
      </c>
      <c r="C113" s="27">
        <v>59</v>
      </c>
      <c r="D113" s="27"/>
      <c r="E113" s="27">
        <v>3</v>
      </c>
      <c r="F113" s="27"/>
      <c r="G113" s="27"/>
      <c r="H113" s="27">
        <v>3</v>
      </c>
      <c r="I113" s="27">
        <v>1</v>
      </c>
      <c r="J113" s="27"/>
      <c r="K113" s="27">
        <v>4</v>
      </c>
      <c r="L113" s="27"/>
      <c r="M113" s="27">
        <v>1</v>
      </c>
      <c r="N113" s="27"/>
      <c r="O113" s="27">
        <v>2</v>
      </c>
      <c r="P113" s="27">
        <v>3</v>
      </c>
      <c r="Q113" s="27">
        <v>3</v>
      </c>
      <c r="R113" s="27">
        <v>6</v>
      </c>
      <c r="S113" s="27">
        <v>4</v>
      </c>
      <c r="T113" s="27">
        <v>1</v>
      </c>
      <c r="U113" s="27">
        <v>11</v>
      </c>
      <c r="V113" s="27">
        <v>1</v>
      </c>
      <c r="W113" s="27">
        <v>1</v>
      </c>
      <c r="X113" s="27">
        <v>2</v>
      </c>
      <c r="Y113" s="27"/>
      <c r="Z113" s="27"/>
      <c r="AA113" s="27">
        <v>2</v>
      </c>
      <c r="AB113" s="27"/>
      <c r="AC113" s="27"/>
      <c r="AD113" s="27">
        <v>10</v>
      </c>
      <c r="AE113" s="27"/>
      <c r="AF113" s="27">
        <v>1</v>
      </c>
    </row>
    <row r="114" spans="1:32" s="1" customFormat="1" ht="14.1" customHeight="1" x14ac:dyDescent="0.2">
      <c r="A114" s="14" t="s">
        <v>76</v>
      </c>
      <c r="B114" s="20" t="s">
        <v>77</v>
      </c>
      <c r="C114" s="26">
        <v>14</v>
      </c>
      <c r="D114" s="26"/>
      <c r="E114" s="26">
        <v>2</v>
      </c>
      <c r="F114" s="26"/>
      <c r="G114" s="26"/>
      <c r="H114" s="26">
        <v>2</v>
      </c>
      <c r="I114" s="26"/>
      <c r="J114" s="26"/>
      <c r="K114" s="26">
        <v>1</v>
      </c>
      <c r="L114" s="26"/>
      <c r="M114" s="26">
        <v>1</v>
      </c>
      <c r="N114" s="26"/>
      <c r="O114" s="26"/>
      <c r="P114" s="26">
        <v>1</v>
      </c>
      <c r="Q114" s="26"/>
      <c r="R114" s="26">
        <v>2</v>
      </c>
      <c r="S114" s="26"/>
      <c r="T114" s="26"/>
      <c r="U114" s="26">
        <v>1</v>
      </c>
      <c r="V114" s="26"/>
      <c r="W114" s="26"/>
      <c r="X114" s="26">
        <v>1</v>
      </c>
      <c r="Y114" s="26"/>
      <c r="Z114" s="26"/>
      <c r="AA114" s="26"/>
      <c r="AB114" s="26"/>
      <c r="AC114" s="26"/>
      <c r="AD114" s="26">
        <v>3</v>
      </c>
      <c r="AE114" s="26"/>
      <c r="AF114" s="26"/>
    </row>
    <row r="115" spans="1:32" s="1" customFormat="1" ht="18.2" customHeight="1" x14ac:dyDescent="0.2">
      <c r="A115" s="14" t="s">
        <v>206</v>
      </c>
      <c r="B115" s="19" t="s">
        <v>207</v>
      </c>
      <c r="C115" s="25">
        <v>13</v>
      </c>
      <c r="D115" s="25"/>
      <c r="E115" s="25">
        <v>1</v>
      </c>
      <c r="F115" s="26"/>
      <c r="G115" s="26"/>
      <c r="H115" s="26">
        <v>2</v>
      </c>
      <c r="I115" s="26"/>
      <c r="J115" s="26"/>
      <c r="K115" s="26">
        <v>2</v>
      </c>
      <c r="L115" s="26"/>
      <c r="M115" s="26"/>
      <c r="N115" s="26"/>
      <c r="O115" s="26"/>
      <c r="P115" s="26"/>
      <c r="Q115" s="26"/>
      <c r="R115" s="26">
        <v>1</v>
      </c>
      <c r="S115" s="26">
        <v>5</v>
      </c>
      <c r="T115" s="26"/>
      <c r="U115" s="26">
        <v>1</v>
      </c>
      <c r="V115" s="26"/>
      <c r="W115" s="26">
        <v>1</v>
      </c>
      <c r="X115" s="26"/>
      <c r="Y115" s="26"/>
      <c r="Z115" s="26"/>
      <c r="AA115" s="26"/>
      <c r="AB115" s="26"/>
      <c r="AC115" s="26"/>
      <c r="AD115" s="26"/>
      <c r="AE115" s="26"/>
      <c r="AF115" s="26"/>
    </row>
    <row r="116" spans="1:32" s="1" customFormat="1" ht="22.7" customHeight="1" x14ac:dyDescent="0.2">
      <c r="A116" s="16" t="s">
        <v>144</v>
      </c>
      <c r="B116" s="22" t="s">
        <v>145</v>
      </c>
      <c r="C116" s="27">
        <v>33</v>
      </c>
      <c r="D116" s="27"/>
      <c r="E116" s="27">
        <v>3</v>
      </c>
      <c r="F116" s="27">
        <v>2</v>
      </c>
      <c r="G116" s="27"/>
      <c r="H116" s="27">
        <v>1</v>
      </c>
      <c r="I116" s="27">
        <v>1</v>
      </c>
      <c r="J116" s="27">
        <v>1</v>
      </c>
      <c r="K116" s="27">
        <v>4</v>
      </c>
      <c r="L116" s="27"/>
      <c r="M116" s="27">
        <v>1</v>
      </c>
      <c r="N116" s="27"/>
      <c r="O116" s="27"/>
      <c r="P116" s="27"/>
      <c r="Q116" s="27"/>
      <c r="R116" s="27">
        <v>2</v>
      </c>
      <c r="S116" s="27">
        <v>5</v>
      </c>
      <c r="T116" s="27"/>
      <c r="U116" s="27">
        <v>5</v>
      </c>
      <c r="V116" s="27">
        <v>1</v>
      </c>
      <c r="W116" s="27">
        <v>1</v>
      </c>
      <c r="X116" s="27"/>
      <c r="Y116" s="27"/>
      <c r="Z116" s="27"/>
      <c r="AA116" s="27"/>
      <c r="AB116" s="27">
        <v>2</v>
      </c>
      <c r="AC116" s="27"/>
      <c r="AD116" s="27">
        <v>3</v>
      </c>
      <c r="AE116" s="27"/>
      <c r="AF116" s="27">
        <v>1</v>
      </c>
    </row>
    <row r="117" spans="1:32" s="1" customFormat="1" ht="14.1" customHeight="1" x14ac:dyDescent="0.2">
      <c r="A117" s="8" t="s">
        <v>244</v>
      </c>
      <c r="B117" s="9" t="s">
        <v>245</v>
      </c>
      <c r="C117" s="10">
        <v>143</v>
      </c>
      <c r="D117" s="10"/>
      <c r="E117" s="10">
        <v>4</v>
      </c>
      <c r="F117" s="10">
        <v>2</v>
      </c>
      <c r="G117" s="10"/>
      <c r="H117" s="10">
        <v>10</v>
      </c>
      <c r="I117" s="10">
        <v>1</v>
      </c>
      <c r="J117" s="10">
        <v>1</v>
      </c>
      <c r="K117" s="10">
        <v>16</v>
      </c>
      <c r="L117" s="10"/>
      <c r="M117" s="10">
        <v>6</v>
      </c>
      <c r="N117" s="10">
        <v>2</v>
      </c>
      <c r="O117" s="10">
        <v>3</v>
      </c>
      <c r="P117" s="10">
        <v>3</v>
      </c>
      <c r="Q117" s="10">
        <v>2</v>
      </c>
      <c r="R117" s="10">
        <v>6</v>
      </c>
      <c r="S117" s="10">
        <v>23</v>
      </c>
      <c r="T117" s="10"/>
      <c r="U117" s="10">
        <v>24</v>
      </c>
      <c r="V117" s="10"/>
      <c r="W117" s="10">
        <v>4</v>
      </c>
      <c r="X117" s="10">
        <v>4</v>
      </c>
      <c r="Y117" s="10">
        <v>1</v>
      </c>
      <c r="Z117" s="10"/>
      <c r="AA117" s="10">
        <v>7</v>
      </c>
      <c r="AB117" s="10">
        <v>6</v>
      </c>
      <c r="AC117" s="10"/>
      <c r="AD117" s="10">
        <v>16</v>
      </c>
      <c r="AE117" s="10"/>
      <c r="AF117" s="10">
        <v>2</v>
      </c>
    </row>
    <row r="118" spans="1:32" s="1" customFormat="1" ht="14.1" customHeight="1" x14ac:dyDescent="0.2">
      <c r="A118" s="8" t="s">
        <v>246</v>
      </c>
      <c r="B118" s="9" t="s">
        <v>247</v>
      </c>
      <c r="C118" s="10">
        <v>311</v>
      </c>
      <c r="D118" s="10"/>
      <c r="E118" s="10">
        <v>3</v>
      </c>
      <c r="F118" s="10">
        <v>4</v>
      </c>
      <c r="G118" s="10"/>
      <c r="H118" s="10">
        <v>15</v>
      </c>
      <c r="I118" s="10">
        <v>1</v>
      </c>
      <c r="J118" s="10">
        <v>1</v>
      </c>
      <c r="K118" s="10">
        <v>32</v>
      </c>
      <c r="L118" s="10"/>
      <c r="M118" s="10">
        <v>11</v>
      </c>
      <c r="N118" s="10">
        <v>4</v>
      </c>
      <c r="O118" s="10">
        <v>9</v>
      </c>
      <c r="P118" s="10">
        <v>9</v>
      </c>
      <c r="Q118" s="10">
        <v>8</v>
      </c>
      <c r="R118" s="10">
        <v>21</v>
      </c>
      <c r="S118" s="10">
        <v>59</v>
      </c>
      <c r="T118" s="10">
        <v>2</v>
      </c>
      <c r="U118" s="10">
        <v>53</v>
      </c>
      <c r="V118" s="10">
        <v>1</v>
      </c>
      <c r="W118" s="10">
        <v>7</v>
      </c>
      <c r="X118" s="10">
        <v>8</v>
      </c>
      <c r="Y118" s="10">
        <v>1</v>
      </c>
      <c r="Z118" s="10"/>
      <c r="AA118" s="10">
        <v>11</v>
      </c>
      <c r="AB118" s="10">
        <v>5</v>
      </c>
      <c r="AC118" s="10"/>
      <c r="AD118" s="10">
        <v>41</v>
      </c>
      <c r="AE118" s="10"/>
      <c r="AF118" s="10">
        <v>5</v>
      </c>
    </row>
    <row r="119" spans="1:32" s="1" customFormat="1" ht="14.1" customHeight="1" x14ac:dyDescent="0.2">
      <c r="A119" s="8" t="s">
        <v>248</v>
      </c>
      <c r="B119" s="9" t="s">
        <v>249</v>
      </c>
      <c r="C119" s="10">
        <v>126</v>
      </c>
      <c r="D119" s="10"/>
      <c r="E119" s="10">
        <v>4</v>
      </c>
      <c r="F119" s="10">
        <v>8</v>
      </c>
      <c r="G119" s="10"/>
      <c r="H119" s="10">
        <v>9</v>
      </c>
      <c r="I119" s="10">
        <v>1</v>
      </c>
      <c r="J119" s="10">
        <v>2</v>
      </c>
      <c r="K119" s="10">
        <v>14</v>
      </c>
      <c r="L119" s="10"/>
      <c r="M119" s="10">
        <v>7</v>
      </c>
      <c r="N119" s="10">
        <v>1</v>
      </c>
      <c r="O119" s="10">
        <v>2</v>
      </c>
      <c r="P119" s="10">
        <v>4</v>
      </c>
      <c r="Q119" s="10">
        <v>5</v>
      </c>
      <c r="R119" s="10">
        <v>8</v>
      </c>
      <c r="S119" s="10">
        <v>16</v>
      </c>
      <c r="T119" s="10">
        <v>1</v>
      </c>
      <c r="U119" s="10">
        <v>18</v>
      </c>
      <c r="V119" s="10"/>
      <c r="W119" s="10">
        <v>1</v>
      </c>
      <c r="X119" s="10">
        <v>2</v>
      </c>
      <c r="Y119" s="10"/>
      <c r="Z119" s="10"/>
      <c r="AA119" s="10">
        <v>9</v>
      </c>
      <c r="AB119" s="10">
        <v>2</v>
      </c>
      <c r="AC119" s="10"/>
      <c r="AD119" s="10">
        <v>11</v>
      </c>
      <c r="AE119" s="10"/>
      <c r="AF119" s="10">
        <v>1</v>
      </c>
    </row>
    <row r="120" spans="1:32" s="1" customFormat="1" ht="14.1" customHeight="1" x14ac:dyDescent="0.2">
      <c r="A120" s="8" t="s">
        <v>70</v>
      </c>
      <c r="B120" s="9" t="s">
        <v>71</v>
      </c>
      <c r="C120" s="10">
        <v>2225</v>
      </c>
      <c r="D120" s="10">
        <v>3</v>
      </c>
      <c r="E120" s="10">
        <v>62</v>
      </c>
      <c r="F120" s="10">
        <v>11</v>
      </c>
      <c r="G120" s="10">
        <v>9</v>
      </c>
      <c r="H120" s="10">
        <v>91</v>
      </c>
      <c r="I120" s="10">
        <v>10</v>
      </c>
      <c r="J120" s="10">
        <v>12</v>
      </c>
      <c r="K120" s="10">
        <v>246</v>
      </c>
      <c r="L120" s="10"/>
      <c r="M120" s="10">
        <v>52</v>
      </c>
      <c r="N120" s="10">
        <v>10</v>
      </c>
      <c r="O120" s="10">
        <v>24</v>
      </c>
      <c r="P120" s="10">
        <v>76</v>
      </c>
      <c r="Q120" s="10">
        <v>70</v>
      </c>
      <c r="R120" s="10">
        <v>133</v>
      </c>
      <c r="S120" s="10">
        <v>379</v>
      </c>
      <c r="T120" s="10">
        <v>43</v>
      </c>
      <c r="U120" s="10">
        <v>338</v>
      </c>
      <c r="V120" s="10">
        <v>32</v>
      </c>
      <c r="W120" s="10">
        <v>115</v>
      </c>
      <c r="X120" s="10">
        <v>52</v>
      </c>
      <c r="Y120" s="10">
        <v>10</v>
      </c>
      <c r="Z120" s="10">
        <v>3</v>
      </c>
      <c r="AA120" s="10">
        <v>117</v>
      </c>
      <c r="AB120" s="10">
        <v>33</v>
      </c>
      <c r="AC120" s="10">
        <v>3</v>
      </c>
      <c r="AD120" s="10">
        <v>262</v>
      </c>
      <c r="AE120" s="10"/>
      <c r="AF120" s="10">
        <v>29</v>
      </c>
    </row>
    <row r="121" spans="1:32" s="1" customFormat="1" ht="14.1" customHeight="1" x14ac:dyDescent="0.2">
      <c r="A121" s="8" t="s">
        <v>146</v>
      </c>
      <c r="B121" s="9" t="s">
        <v>147</v>
      </c>
      <c r="C121" s="10">
        <v>34</v>
      </c>
      <c r="D121" s="10"/>
      <c r="E121" s="10">
        <v>1</v>
      </c>
      <c r="F121" s="10"/>
      <c r="G121" s="10"/>
      <c r="H121" s="10">
        <v>5</v>
      </c>
      <c r="I121" s="10"/>
      <c r="J121" s="10"/>
      <c r="K121" s="10">
        <v>1</v>
      </c>
      <c r="L121" s="10"/>
      <c r="M121" s="10">
        <v>3</v>
      </c>
      <c r="N121" s="10"/>
      <c r="O121" s="10">
        <v>1</v>
      </c>
      <c r="P121" s="10">
        <v>2</v>
      </c>
      <c r="Q121" s="10"/>
      <c r="R121" s="10">
        <v>2</v>
      </c>
      <c r="S121" s="10">
        <v>9</v>
      </c>
      <c r="T121" s="10"/>
      <c r="U121" s="10">
        <v>3</v>
      </c>
      <c r="V121" s="10"/>
      <c r="W121" s="10">
        <v>1</v>
      </c>
      <c r="X121" s="10">
        <v>1</v>
      </c>
      <c r="Y121" s="10"/>
      <c r="Z121" s="10"/>
      <c r="AA121" s="10">
        <v>1</v>
      </c>
      <c r="AB121" s="10">
        <v>2</v>
      </c>
      <c r="AC121" s="10"/>
      <c r="AD121" s="10">
        <v>2</v>
      </c>
      <c r="AE121" s="10"/>
      <c r="AF121" s="10"/>
    </row>
    <row r="122" spans="1:32" s="1" customFormat="1" ht="14.1" customHeight="1" x14ac:dyDescent="0.2">
      <c r="A122" s="4" t="s">
        <v>24</v>
      </c>
      <c r="B122" s="5" t="s">
        <v>25</v>
      </c>
      <c r="C122" s="6">
        <v>60</v>
      </c>
      <c r="D122" s="6"/>
      <c r="E122" s="6">
        <v>2</v>
      </c>
      <c r="F122" s="6">
        <v>1</v>
      </c>
      <c r="G122" s="6"/>
      <c r="H122" s="6">
        <v>4</v>
      </c>
      <c r="I122" s="6"/>
      <c r="J122" s="6"/>
      <c r="K122" s="6">
        <v>6</v>
      </c>
      <c r="L122" s="6"/>
      <c r="M122" s="6">
        <v>2</v>
      </c>
      <c r="N122" s="6">
        <v>1</v>
      </c>
      <c r="O122" s="6">
        <v>2</v>
      </c>
      <c r="P122" s="6">
        <v>1</v>
      </c>
      <c r="Q122" s="6"/>
      <c r="R122" s="6">
        <v>1</v>
      </c>
      <c r="S122" s="6">
        <v>17</v>
      </c>
      <c r="T122" s="6">
        <v>1</v>
      </c>
      <c r="U122" s="6">
        <v>10</v>
      </c>
      <c r="V122" s="6"/>
      <c r="W122" s="6">
        <v>2</v>
      </c>
      <c r="X122" s="6">
        <v>2</v>
      </c>
      <c r="Y122" s="6"/>
      <c r="Z122" s="6"/>
      <c r="AA122" s="6"/>
      <c r="AB122" s="6">
        <v>1</v>
      </c>
      <c r="AC122" s="6"/>
      <c r="AD122" s="6">
        <v>7</v>
      </c>
      <c r="AE122" s="6"/>
      <c r="AF122" s="6"/>
    </row>
    <row r="123" spans="1:32" s="1" customFormat="1" ht="14.1" customHeight="1" x14ac:dyDescent="0.2">
      <c r="A123" s="4" t="s">
        <v>90</v>
      </c>
      <c r="B123" s="5" t="s">
        <v>91</v>
      </c>
      <c r="C123" s="6">
        <v>21</v>
      </c>
      <c r="D123" s="6"/>
      <c r="E123" s="6">
        <v>1</v>
      </c>
      <c r="F123" s="6"/>
      <c r="G123" s="6"/>
      <c r="H123" s="6"/>
      <c r="I123" s="6"/>
      <c r="J123" s="6"/>
      <c r="K123" s="6">
        <v>2</v>
      </c>
      <c r="L123" s="6"/>
      <c r="M123" s="6">
        <v>1</v>
      </c>
      <c r="N123" s="6"/>
      <c r="O123" s="6">
        <v>1</v>
      </c>
      <c r="P123" s="6">
        <v>1</v>
      </c>
      <c r="Q123" s="6">
        <v>1</v>
      </c>
      <c r="R123" s="6">
        <v>1</v>
      </c>
      <c r="S123" s="6">
        <v>6</v>
      </c>
      <c r="T123" s="6"/>
      <c r="U123" s="6">
        <v>4</v>
      </c>
      <c r="V123" s="6"/>
      <c r="W123" s="6"/>
      <c r="X123" s="6"/>
      <c r="Y123" s="6"/>
      <c r="Z123" s="6"/>
      <c r="AA123" s="6"/>
      <c r="AB123" s="6">
        <v>1</v>
      </c>
      <c r="AC123" s="6"/>
      <c r="AD123" s="6">
        <v>2</v>
      </c>
      <c r="AE123" s="6"/>
      <c r="AF123" s="6"/>
    </row>
    <row r="124" spans="1:32" s="1" customFormat="1" ht="14.1" customHeight="1" x14ac:dyDescent="0.2">
      <c r="A124" s="14" t="s">
        <v>280</v>
      </c>
      <c r="B124" s="19" t="s">
        <v>281</v>
      </c>
      <c r="C124" s="27">
        <v>19</v>
      </c>
      <c r="D124" s="27"/>
      <c r="E124" s="27">
        <v>1</v>
      </c>
      <c r="F124" s="27"/>
      <c r="G124" s="27"/>
      <c r="H124" s="27">
        <v>1</v>
      </c>
      <c r="I124" s="27"/>
      <c r="J124" s="27"/>
      <c r="K124" s="27">
        <v>3</v>
      </c>
      <c r="L124" s="27"/>
      <c r="M124" s="27"/>
      <c r="N124" s="27"/>
      <c r="O124" s="27">
        <v>1</v>
      </c>
      <c r="P124" s="27">
        <v>1</v>
      </c>
      <c r="Q124" s="27">
        <v>1</v>
      </c>
      <c r="R124" s="27">
        <v>1</v>
      </c>
      <c r="S124" s="27">
        <v>2</v>
      </c>
      <c r="T124" s="27">
        <v>1</v>
      </c>
      <c r="U124" s="27">
        <v>4</v>
      </c>
      <c r="V124" s="27"/>
      <c r="W124" s="27"/>
      <c r="X124" s="27">
        <v>1</v>
      </c>
      <c r="Y124" s="27"/>
      <c r="Z124" s="27"/>
      <c r="AA124" s="27">
        <v>1</v>
      </c>
      <c r="AB124" s="27"/>
      <c r="AC124" s="27"/>
      <c r="AD124" s="27">
        <v>1</v>
      </c>
      <c r="AE124" s="27"/>
      <c r="AF124" s="27"/>
    </row>
    <row r="125" spans="1:32" s="1" customFormat="1" ht="14.1" customHeight="1" x14ac:dyDescent="0.2">
      <c r="A125" s="14" t="s">
        <v>26</v>
      </c>
      <c r="B125" s="20" t="s">
        <v>27</v>
      </c>
      <c r="C125" s="26">
        <v>36</v>
      </c>
      <c r="D125" s="26"/>
      <c r="E125" s="26">
        <v>1</v>
      </c>
      <c r="F125" s="26"/>
      <c r="G125" s="26"/>
      <c r="H125" s="26">
        <v>4</v>
      </c>
      <c r="I125" s="26"/>
      <c r="J125" s="26">
        <v>1</v>
      </c>
      <c r="K125" s="26">
        <v>4</v>
      </c>
      <c r="L125" s="26"/>
      <c r="M125" s="26"/>
      <c r="N125" s="26"/>
      <c r="O125" s="26"/>
      <c r="P125" s="26">
        <v>1</v>
      </c>
      <c r="Q125" s="26">
        <v>1</v>
      </c>
      <c r="R125" s="26"/>
      <c r="S125" s="26">
        <v>5</v>
      </c>
      <c r="T125" s="26"/>
      <c r="U125" s="26">
        <v>8</v>
      </c>
      <c r="V125" s="26"/>
      <c r="W125" s="26">
        <v>2</v>
      </c>
      <c r="X125" s="26">
        <v>2</v>
      </c>
      <c r="Y125" s="26"/>
      <c r="Z125" s="26"/>
      <c r="AA125" s="26">
        <v>1</v>
      </c>
      <c r="AB125" s="26">
        <v>1</v>
      </c>
      <c r="AC125" s="26"/>
      <c r="AD125" s="26">
        <v>4</v>
      </c>
      <c r="AE125" s="26"/>
      <c r="AF125" s="26">
        <v>1</v>
      </c>
    </row>
    <row r="126" spans="1:32" s="1" customFormat="1" ht="18.2" customHeight="1" x14ac:dyDescent="0.2">
      <c r="A126" s="14" t="s">
        <v>176</v>
      </c>
      <c r="B126" s="19" t="s">
        <v>177</v>
      </c>
      <c r="C126" s="25">
        <v>48</v>
      </c>
      <c r="D126" s="25"/>
      <c r="E126" s="25">
        <v>1</v>
      </c>
      <c r="F126" s="26"/>
      <c r="G126" s="26"/>
      <c r="H126" s="26">
        <v>5</v>
      </c>
      <c r="I126" s="26"/>
      <c r="J126" s="26"/>
      <c r="K126" s="26">
        <v>7</v>
      </c>
      <c r="L126" s="26"/>
      <c r="M126" s="26"/>
      <c r="N126" s="26"/>
      <c r="O126" s="26">
        <v>1</v>
      </c>
      <c r="P126" s="26">
        <v>1</v>
      </c>
      <c r="Q126" s="26">
        <v>1</v>
      </c>
      <c r="R126" s="26">
        <v>4</v>
      </c>
      <c r="S126" s="26">
        <v>12</v>
      </c>
      <c r="T126" s="26"/>
      <c r="U126" s="26">
        <v>6</v>
      </c>
      <c r="V126" s="26"/>
      <c r="W126" s="26">
        <v>2</v>
      </c>
      <c r="X126" s="26"/>
      <c r="Y126" s="26">
        <v>2</v>
      </c>
      <c r="Z126" s="26"/>
      <c r="AA126" s="26">
        <v>1</v>
      </c>
      <c r="AB126" s="26">
        <v>3</v>
      </c>
      <c r="AC126" s="26"/>
      <c r="AD126" s="26">
        <v>1</v>
      </c>
      <c r="AE126" s="26"/>
      <c r="AF126" s="26">
        <v>1</v>
      </c>
    </row>
    <row r="127" spans="1:32" s="1" customFormat="1" ht="22.7" customHeight="1" x14ac:dyDescent="0.2">
      <c r="A127" s="16" t="s">
        <v>250</v>
      </c>
      <c r="B127" s="22" t="s">
        <v>251</v>
      </c>
      <c r="C127" s="27">
        <v>104</v>
      </c>
      <c r="D127" s="27"/>
      <c r="E127" s="27">
        <v>1</v>
      </c>
      <c r="F127" s="27">
        <v>1</v>
      </c>
      <c r="G127" s="27"/>
      <c r="H127" s="27">
        <v>4</v>
      </c>
      <c r="I127" s="27"/>
      <c r="J127" s="27"/>
      <c r="K127" s="27">
        <v>13</v>
      </c>
      <c r="L127" s="27"/>
      <c r="M127" s="27">
        <v>5</v>
      </c>
      <c r="N127" s="27">
        <v>2</v>
      </c>
      <c r="O127" s="27">
        <v>1</v>
      </c>
      <c r="P127" s="27">
        <v>4</v>
      </c>
      <c r="Q127" s="27">
        <v>2</v>
      </c>
      <c r="R127" s="27">
        <v>8</v>
      </c>
      <c r="S127" s="27">
        <v>22</v>
      </c>
      <c r="T127" s="27">
        <v>2</v>
      </c>
      <c r="U127" s="27">
        <v>13</v>
      </c>
      <c r="V127" s="27">
        <v>5</v>
      </c>
      <c r="W127" s="27">
        <v>4</v>
      </c>
      <c r="X127" s="27">
        <v>4</v>
      </c>
      <c r="Y127" s="27">
        <v>1</v>
      </c>
      <c r="Z127" s="27"/>
      <c r="AA127" s="27">
        <v>3</v>
      </c>
      <c r="AB127" s="27">
        <v>3</v>
      </c>
      <c r="AC127" s="27"/>
      <c r="AD127" s="27">
        <v>4</v>
      </c>
      <c r="AE127" s="27"/>
      <c r="AF127" s="27">
        <v>2</v>
      </c>
    </row>
    <row r="128" spans="1:32" s="1" customFormat="1" ht="14.1" customHeight="1" x14ac:dyDescent="0.2">
      <c r="A128" s="8" t="s">
        <v>252</v>
      </c>
      <c r="B128" s="9" t="s">
        <v>253</v>
      </c>
      <c r="C128" s="10">
        <v>14</v>
      </c>
      <c r="D128" s="10"/>
      <c r="E128" s="10">
        <v>1</v>
      </c>
      <c r="F128" s="10"/>
      <c r="G128" s="10">
        <v>1</v>
      </c>
      <c r="H128" s="10">
        <v>1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>
        <v>2</v>
      </c>
      <c r="S128" s="10">
        <v>3</v>
      </c>
      <c r="T128" s="10"/>
      <c r="U128" s="10">
        <v>2</v>
      </c>
      <c r="V128" s="10"/>
      <c r="W128" s="10">
        <v>3</v>
      </c>
      <c r="X128" s="10"/>
      <c r="Y128" s="10"/>
      <c r="Z128" s="10"/>
      <c r="AA128" s="10"/>
      <c r="AB128" s="10"/>
      <c r="AC128" s="10"/>
      <c r="AD128" s="10">
        <v>1</v>
      </c>
      <c r="AE128" s="10"/>
      <c r="AF128" s="10"/>
    </row>
    <row r="129" spans="1:32" s="1" customFormat="1" ht="14.1" customHeight="1" x14ac:dyDescent="0.2">
      <c r="A129" s="8" t="s">
        <v>148</v>
      </c>
      <c r="B129" s="9" t="s">
        <v>149</v>
      </c>
      <c r="C129" s="10">
        <v>261</v>
      </c>
      <c r="D129" s="10"/>
      <c r="E129" s="10">
        <v>3</v>
      </c>
      <c r="F129" s="10">
        <v>5</v>
      </c>
      <c r="G129" s="10">
        <v>1</v>
      </c>
      <c r="H129" s="10">
        <v>19</v>
      </c>
      <c r="I129" s="10">
        <v>1</v>
      </c>
      <c r="J129" s="10">
        <v>3</v>
      </c>
      <c r="K129" s="10">
        <v>10</v>
      </c>
      <c r="L129" s="10"/>
      <c r="M129" s="10">
        <v>9</v>
      </c>
      <c r="N129" s="10"/>
      <c r="O129" s="10">
        <v>13</v>
      </c>
      <c r="P129" s="10">
        <v>5</v>
      </c>
      <c r="Q129" s="10"/>
      <c r="R129" s="10">
        <v>12</v>
      </c>
      <c r="S129" s="10">
        <v>53</v>
      </c>
      <c r="T129" s="10">
        <v>4</v>
      </c>
      <c r="U129" s="10">
        <v>41</v>
      </c>
      <c r="V129" s="10">
        <v>6</v>
      </c>
      <c r="W129" s="10">
        <v>8</v>
      </c>
      <c r="X129" s="10">
        <v>7</v>
      </c>
      <c r="Y129" s="10">
        <v>2</v>
      </c>
      <c r="Z129" s="10"/>
      <c r="AA129" s="10">
        <v>8</v>
      </c>
      <c r="AB129" s="10">
        <v>8</v>
      </c>
      <c r="AC129" s="10"/>
      <c r="AD129" s="10">
        <v>38</v>
      </c>
      <c r="AE129" s="10"/>
      <c r="AF129" s="10">
        <v>5</v>
      </c>
    </row>
    <row r="130" spans="1:32" s="1" customFormat="1" ht="14.1" customHeight="1" x14ac:dyDescent="0.2">
      <c r="A130" s="8" t="s">
        <v>194</v>
      </c>
      <c r="B130" s="9" t="s">
        <v>195</v>
      </c>
      <c r="C130" s="10">
        <v>32</v>
      </c>
      <c r="D130" s="10"/>
      <c r="E130" s="10"/>
      <c r="F130" s="10"/>
      <c r="G130" s="10"/>
      <c r="H130" s="10">
        <v>2</v>
      </c>
      <c r="I130" s="10"/>
      <c r="J130" s="10"/>
      <c r="K130" s="10">
        <v>3</v>
      </c>
      <c r="L130" s="10"/>
      <c r="M130" s="10"/>
      <c r="N130" s="10"/>
      <c r="O130" s="10">
        <v>1</v>
      </c>
      <c r="P130" s="10"/>
      <c r="Q130" s="10">
        <v>1</v>
      </c>
      <c r="R130" s="10">
        <v>6</v>
      </c>
      <c r="S130" s="10">
        <v>5</v>
      </c>
      <c r="T130" s="10"/>
      <c r="U130" s="10">
        <v>5</v>
      </c>
      <c r="V130" s="10"/>
      <c r="W130" s="10">
        <v>2</v>
      </c>
      <c r="X130" s="10"/>
      <c r="Y130" s="10"/>
      <c r="Z130" s="10"/>
      <c r="AA130" s="10">
        <v>1</v>
      </c>
      <c r="AB130" s="10"/>
      <c r="AC130" s="10"/>
      <c r="AD130" s="10">
        <v>6</v>
      </c>
      <c r="AE130" s="10"/>
      <c r="AF130" s="10"/>
    </row>
    <row r="131" spans="1:32" s="1" customFormat="1" ht="14.1" customHeight="1" x14ac:dyDescent="0.2">
      <c r="A131" s="8" t="s">
        <v>282</v>
      </c>
      <c r="B131" s="9" t="s">
        <v>283</v>
      </c>
      <c r="C131" s="10">
        <v>171</v>
      </c>
      <c r="D131" s="10"/>
      <c r="E131" s="10"/>
      <c r="F131" s="10">
        <v>2</v>
      </c>
      <c r="G131" s="10">
        <v>1</v>
      </c>
      <c r="H131" s="10">
        <v>10</v>
      </c>
      <c r="I131" s="10"/>
      <c r="J131" s="10">
        <v>1</v>
      </c>
      <c r="K131" s="10">
        <v>14</v>
      </c>
      <c r="L131" s="10"/>
      <c r="M131" s="10">
        <v>2</v>
      </c>
      <c r="N131" s="10">
        <v>1</v>
      </c>
      <c r="O131" s="10">
        <v>2</v>
      </c>
      <c r="P131" s="10">
        <v>7</v>
      </c>
      <c r="Q131" s="10">
        <v>9</v>
      </c>
      <c r="R131" s="10">
        <v>18</v>
      </c>
      <c r="S131" s="10">
        <v>24</v>
      </c>
      <c r="T131" s="10">
        <v>2</v>
      </c>
      <c r="U131" s="10">
        <v>24</v>
      </c>
      <c r="V131" s="10">
        <v>2</v>
      </c>
      <c r="W131" s="10">
        <v>5</v>
      </c>
      <c r="X131" s="10">
        <v>4</v>
      </c>
      <c r="Y131" s="10">
        <v>1</v>
      </c>
      <c r="Z131" s="10">
        <v>1</v>
      </c>
      <c r="AA131" s="10">
        <v>8</v>
      </c>
      <c r="AB131" s="10">
        <v>1</v>
      </c>
      <c r="AC131" s="10"/>
      <c r="AD131" s="10">
        <v>29</v>
      </c>
      <c r="AE131" s="10"/>
      <c r="AF131" s="10">
        <v>3</v>
      </c>
    </row>
    <row r="132" spans="1:32" s="1" customFormat="1" ht="14.1" customHeight="1" x14ac:dyDescent="0.2">
      <c r="A132" s="8" t="s">
        <v>72</v>
      </c>
      <c r="B132" s="9" t="s">
        <v>73</v>
      </c>
      <c r="C132" s="10">
        <v>49</v>
      </c>
      <c r="D132" s="10"/>
      <c r="E132" s="10">
        <v>2</v>
      </c>
      <c r="F132" s="10"/>
      <c r="G132" s="10"/>
      <c r="H132" s="10">
        <v>1</v>
      </c>
      <c r="I132" s="10">
        <v>1</v>
      </c>
      <c r="J132" s="10"/>
      <c r="K132" s="10">
        <v>9</v>
      </c>
      <c r="L132" s="10"/>
      <c r="M132" s="10"/>
      <c r="N132" s="10"/>
      <c r="O132" s="10">
        <v>1</v>
      </c>
      <c r="P132" s="10">
        <v>1</v>
      </c>
      <c r="Q132" s="10">
        <v>3</v>
      </c>
      <c r="R132" s="10">
        <v>1</v>
      </c>
      <c r="S132" s="10">
        <v>13</v>
      </c>
      <c r="T132" s="10">
        <v>1</v>
      </c>
      <c r="U132" s="10">
        <v>4</v>
      </c>
      <c r="V132" s="10"/>
      <c r="W132" s="10">
        <v>2</v>
      </c>
      <c r="X132" s="10"/>
      <c r="Y132" s="10"/>
      <c r="Z132" s="10"/>
      <c r="AA132" s="10">
        <v>4</v>
      </c>
      <c r="AB132" s="10"/>
      <c r="AC132" s="10"/>
      <c r="AD132" s="10">
        <v>6</v>
      </c>
      <c r="AE132" s="10"/>
      <c r="AF132" s="10"/>
    </row>
    <row r="133" spans="1:32" s="1" customFormat="1" ht="14.1" customHeight="1" x14ac:dyDescent="0.2">
      <c r="A133" s="8" t="s">
        <v>254</v>
      </c>
      <c r="B133" s="9" t="s">
        <v>255</v>
      </c>
      <c r="C133" s="10">
        <v>186</v>
      </c>
      <c r="D133" s="10"/>
      <c r="E133" s="10">
        <v>3</v>
      </c>
      <c r="F133" s="10">
        <v>6</v>
      </c>
      <c r="G133" s="10"/>
      <c r="H133" s="10">
        <v>12</v>
      </c>
      <c r="I133" s="10">
        <v>1</v>
      </c>
      <c r="J133" s="10"/>
      <c r="K133" s="10">
        <v>20</v>
      </c>
      <c r="L133" s="10"/>
      <c r="M133" s="10">
        <v>8</v>
      </c>
      <c r="N133" s="10"/>
      <c r="O133" s="10">
        <v>2</v>
      </c>
      <c r="P133" s="10">
        <v>8</v>
      </c>
      <c r="Q133" s="10">
        <v>3</v>
      </c>
      <c r="R133" s="10">
        <v>9</v>
      </c>
      <c r="S133" s="10">
        <v>37</v>
      </c>
      <c r="T133" s="10">
        <v>1</v>
      </c>
      <c r="U133" s="10">
        <v>20</v>
      </c>
      <c r="V133" s="10"/>
      <c r="W133" s="10">
        <v>5</v>
      </c>
      <c r="X133" s="10">
        <v>8</v>
      </c>
      <c r="Y133" s="10"/>
      <c r="Z133" s="10"/>
      <c r="AA133" s="10">
        <v>10</v>
      </c>
      <c r="AB133" s="10">
        <v>4</v>
      </c>
      <c r="AC133" s="10"/>
      <c r="AD133" s="10">
        <v>24</v>
      </c>
      <c r="AE133" s="10"/>
      <c r="AF133" s="10">
        <v>5</v>
      </c>
    </row>
    <row r="134" spans="1:32" s="1" customFormat="1" ht="14.1" customHeight="1" x14ac:dyDescent="0.2">
      <c r="A134" s="8" t="s">
        <v>150</v>
      </c>
      <c r="B134" s="9" t="s">
        <v>151</v>
      </c>
      <c r="C134" s="10">
        <v>366</v>
      </c>
      <c r="D134" s="10"/>
      <c r="E134" s="10">
        <v>5</v>
      </c>
      <c r="F134" s="10">
        <v>5</v>
      </c>
      <c r="G134" s="10">
        <v>1</v>
      </c>
      <c r="H134" s="10">
        <v>27</v>
      </c>
      <c r="I134" s="10">
        <v>1</v>
      </c>
      <c r="J134" s="10">
        <v>2</v>
      </c>
      <c r="K134" s="10">
        <v>42</v>
      </c>
      <c r="L134" s="10"/>
      <c r="M134" s="10">
        <v>9</v>
      </c>
      <c r="N134" s="10"/>
      <c r="O134" s="10">
        <v>9</v>
      </c>
      <c r="P134" s="10">
        <v>10</v>
      </c>
      <c r="Q134" s="10">
        <v>8</v>
      </c>
      <c r="R134" s="10">
        <v>22</v>
      </c>
      <c r="S134" s="10">
        <v>74</v>
      </c>
      <c r="T134" s="10">
        <v>4</v>
      </c>
      <c r="U134" s="10">
        <v>53</v>
      </c>
      <c r="V134" s="10">
        <v>5</v>
      </c>
      <c r="W134" s="10">
        <v>8</v>
      </c>
      <c r="X134" s="10">
        <v>10</v>
      </c>
      <c r="Y134" s="10">
        <v>2</v>
      </c>
      <c r="Z134" s="10"/>
      <c r="AA134" s="10">
        <v>23</v>
      </c>
      <c r="AB134" s="10">
        <v>9</v>
      </c>
      <c r="AC134" s="10"/>
      <c r="AD134" s="10">
        <v>33</v>
      </c>
      <c r="AE134" s="10"/>
      <c r="AF134" s="10">
        <v>4</v>
      </c>
    </row>
    <row r="135" spans="1:32" s="1" customFormat="1" ht="14.1" customHeight="1" x14ac:dyDescent="0.2">
      <c r="A135" s="4" t="s">
        <v>74</v>
      </c>
      <c r="B135" s="5" t="s">
        <v>75</v>
      </c>
      <c r="C135" s="6">
        <v>46</v>
      </c>
      <c r="D135" s="6"/>
      <c r="E135" s="6">
        <v>1</v>
      </c>
      <c r="F135" s="6"/>
      <c r="G135" s="6"/>
      <c r="H135" s="6">
        <v>3</v>
      </c>
      <c r="I135" s="6"/>
      <c r="J135" s="6"/>
      <c r="K135" s="6">
        <v>5</v>
      </c>
      <c r="L135" s="6"/>
      <c r="M135" s="6"/>
      <c r="N135" s="6">
        <v>1</v>
      </c>
      <c r="O135" s="6">
        <v>1</v>
      </c>
      <c r="P135" s="6"/>
      <c r="Q135" s="6">
        <v>2</v>
      </c>
      <c r="R135" s="6">
        <v>1</v>
      </c>
      <c r="S135" s="6">
        <v>17</v>
      </c>
      <c r="T135" s="6">
        <v>1</v>
      </c>
      <c r="U135" s="6">
        <v>5</v>
      </c>
      <c r="V135" s="6">
        <v>2</v>
      </c>
      <c r="W135" s="6">
        <v>1</v>
      </c>
      <c r="X135" s="6">
        <v>1</v>
      </c>
      <c r="Y135" s="6"/>
      <c r="Z135" s="6"/>
      <c r="AA135" s="6">
        <v>2</v>
      </c>
      <c r="AB135" s="6"/>
      <c r="AC135" s="6"/>
      <c r="AD135" s="6">
        <v>2</v>
      </c>
      <c r="AE135" s="6"/>
      <c r="AF135" s="6">
        <v>1</v>
      </c>
    </row>
    <row r="136" spans="1:32" s="1" customFormat="1" ht="14.1" customHeight="1" x14ac:dyDescent="0.2">
      <c r="A136" s="4" t="s">
        <v>28</v>
      </c>
      <c r="B136" s="5" t="s">
        <v>29</v>
      </c>
      <c r="C136" s="6">
        <v>19</v>
      </c>
      <c r="D136" s="6"/>
      <c r="E136" s="6"/>
      <c r="F136" s="6"/>
      <c r="G136" s="6"/>
      <c r="H136" s="6">
        <v>1</v>
      </c>
      <c r="I136" s="6"/>
      <c r="J136" s="6"/>
      <c r="K136" s="6">
        <v>4</v>
      </c>
      <c r="L136" s="6"/>
      <c r="M136" s="6"/>
      <c r="N136" s="6"/>
      <c r="O136" s="6"/>
      <c r="P136" s="6"/>
      <c r="Q136" s="6"/>
      <c r="R136" s="6">
        <v>1</v>
      </c>
      <c r="S136" s="6">
        <v>3</v>
      </c>
      <c r="T136" s="6"/>
      <c r="U136" s="6">
        <v>2</v>
      </c>
      <c r="V136" s="6"/>
      <c r="W136" s="6">
        <v>3</v>
      </c>
      <c r="X136" s="6"/>
      <c r="Y136" s="6"/>
      <c r="Z136" s="6"/>
      <c r="AA136" s="6">
        <v>2</v>
      </c>
      <c r="AB136" s="6"/>
      <c r="AC136" s="6"/>
      <c r="AD136" s="6">
        <v>3</v>
      </c>
      <c r="AE136" s="6"/>
      <c r="AF136" s="6"/>
    </row>
    <row r="137" spans="1:32" s="1" customFormat="1" ht="14.1" customHeight="1" x14ac:dyDescent="0.2">
      <c r="A137" s="14" t="s">
        <v>178</v>
      </c>
      <c r="B137" s="19" t="s">
        <v>179</v>
      </c>
      <c r="C137" s="27">
        <v>373</v>
      </c>
      <c r="D137" s="27">
        <v>2</v>
      </c>
      <c r="E137" s="27">
        <v>4</v>
      </c>
      <c r="F137" s="27">
        <v>2</v>
      </c>
      <c r="G137" s="27"/>
      <c r="H137" s="27">
        <v>22</v>
      </c>
      <c r="I137" s="27"/>
      <c r="J137" s="27">
        <v>1</v>
      </c>
      <c r="K137" s="27">
        <v>45</v>
      </c>
      <c r="L137" s="27"/>
      <c r="M137" s="27">
        <v>7</v>
      </c>
      <c r="N137" s="27">
        <v>1</v>
      </c>
      <c r="O137" s="27">
        <v>5</v>
      </c>
      <c r="P137" s="27">
        <v>6</v>
      </c>
      <c r="Q137" s="27">
        <v>10</v>
      </c>
      <c r="R137" s="27">
        <v>35</v>
      </c>
      <c r="S137" s="27">
        <v>95</v>
      </c>
      <c r="T137" s="27">
        <v>1</v>
      </c>
      <c r="U137" s="27">
        <v>57</v>
      </c>
      <c r="V137" s="27">
        <v>6</v>
      </c>
      <c r="W137" s="27">
        <v>9</v>
      </c>
      <c r="X137" s="27">
        <v>11</v>
      </c>
      <c r="Y137" s="27">
        <v>1</v>
      </c>
      <c r="Z137" s="27"/>
      <c r="AA137" s="27">
        <v>16</v>
      </c>
      <c r="AB137" s="27">
        <v>5</v>
      </c>
      <c r="AC137" s="27"/>
      <c r="AD137" s="27">
        <v>29</v>
      </c>
      <c r="AE137" s="27"/>
      <c r="AF137" s="27">
        <v>3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topLeftCell="A136"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6" width="10.140625" customWidth="1"/>
    <col min="7" max="7" width="10" customWidth="1"/>
    <col min="8" max="10" width="10.140625" customWidth="1"/>
    <col min="11" max="11" width="0.85546875" customWidth="1"/>
    <col min="12" max="17" width="10.140625" customWidth="1"/>
  </cols>
  <sheetData>
    <row r="1" spans="1:17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413</v>
      </c>
      <c r="E1" s="2" t="s">
        <v>414</v>
      </c>
      <c r="F1" s="2" t="s">
        <v>415</v>
      </c>
      <c r="G1" s="2" t="s">
        <v>416</v>
      </c>
      <c r="H1" s="2" t="s">
        <v>417</v>
      </c>
      <c r="I1" s="2" t="s">
        <v>327</v>
      </c>
      <c r="J1" s="2" t="s">
        <v>299</v>
      </c>
      <c r="L1" s="2" t="s">
        <v>418</v>
      </c>
      <c r="M1" s="2" t="s">
        <v>419</v>
      </c>
      <c r="N1" s="2" t="s">
        <v>420</v>
      </c>
      <c r="O1" s="2" t="s">
        <v>421</v>
      </c>
      <c r="P1" s="2" t="s">
        <v>327</v>
      </c>
      <c r="Q1" s="2" t="s">
        <v>299</v>
      </c>
    </row>
    <row r="2" spans="1:17" s="1" customFormat="1" ht="14.1" customHeight="1" x14ac:dyDescent="0.2">
      <c r="A2" s="4" t="s">
        <v>78</v>
      </c>
      <c r="B2" s="5" t="s">
        <v>79</v>
      </c>
      <c r="C2" s="6">
        <v>20</v>
      </c>
      <c r="D2" s="6"/>
      <c r="E2" s="6"/>
      <c r="F2" s="6"/>
      <c r="G2" s="6"/>
      <c r="H2" s="6">
        <v>20</v>
      </c>
      <c r="I2" s="6"/>
      <c r="J2" s="6"/>
      <c r="L2" s="6"/>
      <c r="M2" s="6"/>
      <c r="N2" s="6"/>
      <c r="O2" s="6">
        <v>20</v>
      </c>
      <c r="P2" s="6"/>
      <c r="Q2" s="6"/>
    </row>
    <row r="3" spans="1:17" s="1" customFormat="1" ht="14.1" customHeight="1" x14ac:dyDescent="0.2">
      <c r="A3" s="4" t="s">
        <v>256</v>
      </c>
      <c r="B3" s="5" t="s">
        <v>257</v>
      </c>
      <c r="C3" s="6">
        <v>23</v>
      </c>
      <c r="D3" s="6"/>
      <c r="E3" s="6"/>
      <c r="F3" s="6"/>
      <c r="G3" s="6"/>
      <c r="H3" s="6">
        <v>23</v>
      </c>
      <c r="I3" s="6"/>
      <c r="J3" s="6"/>
      <c r="L3" s="6"/>
      <c r="M3" s="6"/>
      <c r="N3" s="6"/>
      <c r="O3" s="6">
        <v>23</v>
      </c>
      <c r="P3" s="6"/>
      <c r="Q3" s="6"/>
    </row>
    <row r="4" spans="1:17" s="1" customFormat="1" ht="14.1" customHeight="1" x14ac:dyDescent="0.2">
      <c r="A4" s="14" t="s">
        <v>258</v>
      </c>
      <c r="B4" s="19" t="s">
        <v>259</v>
      </c>
      <c r="C4" s="27">
        <v>935</v>
      </c>
      <c r="D4" s="27"/>
      <c r="E4" s="27"/>
      <c r="F4" s="27">
        <v>935</v>
      </c>
      <c r="G4" s="27"/>
      <c r="H4" s="27"/>
      <c r="I4" s="27"/>
      <c r="J4" s="27"/>
      <c r="L4" s="27"/>
      <c r="M4" s="27"/>
      <c r="N4" s="27"/>
      <c r="O4" s="27">
        <v>935</v>
      </c>
      <c r="P4" s="27"/>
      <c r="Q4" s="27"/>
    </row>
    <row r="5" spans="1:17" s="1" customFormat="1" ht="32.450000000000003" customHeight="1" x14ac:dyDescent="0.2">
      <c r="A5" s="14" t="s">
        <v>228</v>
      </c>
      <c r="B5" s="20" t="s">
        <v>229</v>
      </c>
      <c r="C5" s="34">
        <v>16</v>
      </c>
      <c r="D5" s="34"/>
      <c r="E5" s="34"/>
      <c r="F5" s="34"/>
      <c r="G5" s="34"/>
      <c r="H5" s="26">
        <v>16</v>
      </c>
      <c r="I5" s="26"/>
      <c r="J5" s="26"/>
      <c r="L5" s="26"/>
      <c r="M5" s="26"/>
      <c r="N5" s="26"/>
      <c r="O5" s="26">
        <v>16</v>
      </c>
      <c r="P5" s="26"/>
      <c r="Q5" s="26"/>
    </row>
    <row r="6" spans="1:17" s="1" customFormat="1" ht="22.7" customHeight="1" x14ac:dyDescent="0.2">
      <c r="A6" s="16" t="s">
        <v>208</v>
      </c>
      <c r="B6" s="22" t="s">
        <v>209</v>
      </c>
      <c r="C6" s="27">
        <v>50</v>
      </c>
      <c r="D6" s="27"/>
      <c r="E6" s="27"/>
      <c r="F6" s="27"/>
      <c r="G6" s="27"/>
      <c r="H6" s="27">
        <v>50</v>
      </c>
      <c r="I6" s="27"/>
      <c r="J6" s="27"/>
      <c r="L6" s="27"/>
      <c r="M6" s="27"/>
      <c r="N6" s="27"/>
      <c r="O6" s="27">
        <v>50</v>
      </c>
      <c r="P6" s="27"/>
      <c r="Q6" s="27"/>
    </row>
    <row r="7" spans="1:17" s="1" customFormat="1" ht="14.1" customHeight="1" x14ac:dyDescent="0.2">
      <c r="A7" s="8" t="s">
        <v>14</v>
      </c>
      <c r="B7" s="9" t="s">
        <v>15</v>
      </c>
      <c r="C7" s="10">
        <v>10</v>
      </c>
      <c r="D7" s="10">
        <v>10</v>
      </c>
      <c r="E7" s="10"/>
      <c r="F7" s="10"/>
      <c r="G7" s="10"/>
      <c r="H7" s="10"/>
      <c r="I7" s="10"/>
      <c r="J7" s="10"/>
      <c r="L7" s="10"/>
      <c r="M7" s="10"/>
      <c r="N7" s="10"/>
      <c r="O7" s="10">
        <v>10</v>
      </c>
      <c r="P7" s="10"/>
      <c r="Q7" s="10"/>
    </row>
    <row r="8" spans="1:17" s="1" customFormat="1" ht="14.1" customHeight="1" x14ac:dyDescent="0.2">
      <c r="A8" s="8" t="s">
        <v>80</v>
      </c>
      <c r="B8" s="9" t="s">
        <v>81</v>
      </c>
      <c r="C8" s="10">
        <v>19</v>
      </c>
      <c r="D8" s="10"/>
      <c r="E8" s="10"/>
      <c r="F8" s="10"/>
      <c r="G8" s="10"/>
      <c r="H8" s="10">
        <v>19</v>
      </c>
      <c r="I8" s="10"/>
      <c r="J8" s="10"/>
      <c r="L8" s="10"/>
      <c r="M8" s="10"/>
      <c r="N8" s="10"/>
      <c r="O8" s="10">
        <v>19</v>
      </c>
      <c r="P8" s="10"/>
      <c r="Q8" s="10"/>
    </row>
    <row r="9" spans="1:17" s="1" customFormat="1" ht="14.1" customHeight="1" x14ac:dyDescent="0.2">
      <c r="A9" s="8" t="s">
        <v>92</v>
      </c>
      <c r="B9" s="9" t="s">
        <v>93</v>
      </c>
      <c r="C9" s="10">
        <v>262</v>
      </c>
      <c r="D9" s="10"/>
      <c r="E9" s="10"/>
      <c r="F9" s="10">
        <v>262</v>
      </c>
      <c r="G9" s="10"/>
      <c r="H9" s="10"/>
      <c r="I9" s="10"/>
      <c r="J9" s="10"/>
      <c r="L9" s="10"/>
      <c r="M9" s="10"/>
      <c r="N9" s="10"/>
      <c r="O9" s="10">
        <v>262</v>
      </c>
      <c r="P9" s="10"/>
      <c r="Q9" s="10"/>
    </row>
    <row r="10" spans="1:17" s="1" customFormat="1" ht="14.1" customHeight="1" x14ac:dyDescent="0.2">
      <c r="A10" s="8" t="s">
        <v>50</v>
      </c>
      <c r="B10" s="9" t="s">
        <v>51</v>
      </c>
      <c r="C10" s="10">
        <v>369</v>
      </c>
      <c r="D10" s="10"/>
      <c r="E10" s="10"/>
      <c r="F10" s="10">
        <v>369</v>
      </c>
      <c r="G10" s="10"/>
      <c r="H10" s="10"/>
      <c r="I10" s="10"/>
      <c r="J10" s="10"/>
      <c r="L10" s="10"/>
      <c r="M10" s="10"/>
      <c r="N10" s="10"/>
      <c r="O10" s="10">
        <v>369</v>
      </c>
      <c r="P10" s="10"/>
      <c r="Q10" s="10"/>
    </row>
    <row r="11" spans="1:17" s="1" customFormat="1" ht="14.1" customHeight="1" x14ac:dyDescent="0.2">
      <c r="A11" s="8" t="s">
        <v>52</v>
      </c>
      <c r="B11" s="9" t="s">
        <v>53</v>
      </c>
      <c r="C11" s="10">
        <v>74</v>
      </c>
      <c r="D11" s="10"/>
      <c r="E11" s="10"/>
      <c r="F11" s="10">
        <v>74</v>
      </c>
      <c r="G11" s="10"/>
      <c r="H11" s="10"/>
      <c r="I11" s="10"/>
      <c r="J11" s="10"/>
      <c r="L11" s="10"/>
      <c r="M11" s="10"/>
      <c r="N11" s="10"/>
      <c r="O11" s="10">
        <v>74</v>
      </c>
      <c r="P11" s="10"/>
      <c r="Q11" s="10"/>
    </row>
    <row r="12" spans="1:17" s="1" customFormat="1" ht="14.1" customHeight="1" x14ac:dyDescent="0.2">
      <c r="A12" s="8" t="s">
        <v>230</v>
      </c>
      <c r="B12" s="9" t="s">
        <v>231</v>
      </c>
      <c r="C12" s="10">
        <v>21</v>
      </c>
      <c r="D12" s="10"/>
      <c r="E12" s="10"/>
      <c r="F12" s="10"/>
      <c r="G12" s="10">
        <v>21</v>
      </c>
      <c r="H12" s="10"/>
      <c r="I12" s="10"/>
      <c r="J12" s="10"/>
      <c r="L12" s="10"/>
      <c r="M12" s="10"/>
      <c r="N12" s="10"/>
      <c r="O12" s="10">
        <v>21</v>
      </c>
      <c r="P12" s="10"/>
      <c r="Q12" s="10"/>
    </row>
    <row r="13" spans="1:17" s="1" customFormat="1" ht="14.1" customHeight="1" x14ac:dyDescent="0.2">
      <c r="A13" s="8" t="s">
        <v>94</v>
      </c>
      <c r="B13" s="9" t="s">
        <v>95</v>
      </c>
      <c r="C13" s="10">
        <v>37</v>
      </c>
      <c r="D13" s="10"/>
      <c r="E13" s="10"/>
      <c r="F13" s="10"/>
      <c r="G13" s="10"/>
      <c r="H13" s="10">
        <v>37</v>
      </c>
      <c r="I13" s="10"/>
      <c r="J13" s="10"/>
      <c r="L13" s="10"/>
      <c r="M13" s="10"/>
      <c r="N13" s="10"/>
      <c r="O13" s="10">
        <v>37</v>
      </c>
      <c r="P13" s="10"/>
      <c r="Q13" s="10"/>
    </row>
    <row r="14" spans="1:17" s="1" customFormat="1" ht="14.1" customHeight="1" x14ac:dyDescent="0.2">
      <c r="A14" s="4" t="s">
        <v>30</v>
      </c>
      <c r="B14" s="5" t="s">
        <v>31</v>
      </c>
      <c r="C14" s="6">
        <v>81</v>
      </c>
      <c r="D14" s="6"/>
      <c r="E14" s="6"/>
      <c r="F14" s="6"/>
      <c r="G14" s="6"/>
      <c r="H14" s="6">
        <v>81</v>
      </c>
      <c r="I14" s="6"/>
      <c r="J14" s="6"/>
      <c r="L14" s="6"/>
      <c r="M14" s="6"/>
      <c r="N14" s="6"/>
      <c r="O14" s="6">
        <v>81</v>
      </c>
      <c r="P14" s="6"/>
      <c r="Q14" s="6"/>
    </row>
    <row r="15" spans="1:17" s="1" customFormat="1" ht="14.1" customHeight="1" x14ac:dyDescent="0.2">
      <c r="A15" s="4" t="s">
        <v>260</v>
      </c>
      <c r="B15" s="5" t="s">
        <v>261</v>
      </c>
      <c r="C15" s="6">
        <v>154</v>
      </c>
      <c r="D15" s="6"/>
      <c r="E15" s="6"/>
      <c r="F15" s="6"/>
      <c r="G15" s="6"/>
      <c r="H15" s="6">
        <v>154</v>
      </c>
      <c r="I15" s="6"/>
      <c r="J15" s="6"/>
      <c r="L15" s="6"/>
      <c r="M15" s="6"/>
      <c r="N15" s="6"/>
      <c r="O15" s="6">
        <v>154</v>
      </c>
      <c r="P15" s="6"/>
      <c r="Q15" s="6"/>
    </row>
    <row r="16" spans="1:17" s="1" customFormat="1" ht="14.1" customHeight="1" x14ac:dyDescent="0.2">
      <c r="A16" s="14" t="s">
        <v>232</v>
      </c>
      <c r="B16" s="19" t="s">
        <v>233</v>
      </c>
      <c r="C16" s="27">
        <v>3351</v>
      </c>
      <c r="D16" s="27"/>
      <c r="E16" s="27"/>
      <c r="F16" s="27"/>
      <c r="G16" s="27">
        <v>3351</v>
      </c>
      <c r="H16" s="27"/>
      <c r="I16" s="27"/>
      <c r="J16" s="27"/>
      <c r="L16" s="27"/>
      <c r="M16" s="27"/>
      <c r="N16" s="27"/>
      <c r="O16" s="27">
        <v>3351</v>
      </c>
      <c r="P16" s="27"/>
      <c r="Q16" s="27"/>
    </row>
    <row r="17" spans="1:17" s="1" customFormat="1" ht="32.450000000000003" customHeight="1" x14ac:dyDescent="0.2">
      <c r="A17" s="14" t="s">
        <v>234</v>
      </c>
      <c r="B17" s="19" t="s">
        <v>235</v>
      </c>
      <c r="C17" s="34">
        <v>103</v>
      </c>
      <c r="D17" s="34"/>
      <c r="E17" s="34"/>
      <c r="F17" s="34"/>
      <c r="G17" s="34">
        <v>103</v>
      </c>
      <c r="H17" s="26"/>
      <c r="I17" s="26"/>
      <c r="J17" s="26"/>
      <c r="L17" s="26"/>
      <c r="M17" s="26"/>
      <c r="N17" s="26"/>
      <c r="O17" s="26">
        <v>103</v>
      </c>
      <c r="P17" s="26"/>
      <c r="Q17" s="26"/>
    </row>
    <row r="18" spans="1:17" s="1" customFormat="1" ht="22.7" customHeight="1" x14ac:dyDescent="0.2">
      <c r="A18" s="16" t="s">
        <v>32</v>
      </c>
      <c r="B18" s="22" t="s">
        <v>33</v>
      </c>
      <c r="C18" s="27">
        <v>29</v>
      </c>
      <c r="D18" s="27"/>
      <c r="E18" s="27"/>
      <c r="F18" s="27"/>
      <c r="G18" s="27"/>
      <c r="H18" s="27">
        <v>29</v>
      </c>
      <c r="I18" s="27"/>
      <c r="J18" s="27"/>
      <c r="L18" s="27"/>
      <c r="M18" s="27"/>
      <c r="N18" s="27"/>
      <c r="O18" s="27">
        <v>29</v>
      </c>
      <c r="P18" s="27"/>
      <c r="Q18" s="27"/>
    </row>
    <row r="19" spans="1:17" s="1" customFormat="1" ht="14.1" customHeight="1" x14ac:dyDescent="0.2">
      <c r="A19" s="8" t="s">
        <v>164</v>
      </c>
      <c r="B19" s="9" t="s">
        <v>165</v>
      </c>
      <c r="C19" s="10">
        <v>44</v>
      </c>
      <c r="D19" s="10"/>
      <c r="E19" s="10"/>
      <c r="F19" s="10"/>
      <c r="G19" s="10">
        <v>44</v>
      </c>
      <c r="H19" s="10"/>
      <c r="I19" s="10"/>
      <c r="J19" s="10"/>
      <c r="L19" s="10"/>
      <c r="M19" s="10"/>
      <c r="N19" s="10"/>
      <c r="O19" s="10">
        <v>44</v>
      </c>
      <c r="P19" s="10"/>
      <c r="Q19" s="10"/>
    </row>
    <row r="20" spans="1:17" s="1" customFormat="1" ht="14.1" customHeight="1" x14ac:dyDescent="0.2">
      <c r="A20" s="8" t="s">
        <v>152</v>
      </c>
      <c r="B20" s="9" t="s">
        <v>153</v>
      </c>
      <c r="C20" s="10">
        <v>59</v>
      </c>
      <c r="D20" s="10"/>
      <c r="E20" s="10"/>
      <c r="F20" s="10"/>
      <c r="G20" s="10"/>
      <c r="H20" s="10">
        <v>59</v>
      </c>
      <c r="I20" s="10"/>
      <c r="J20" s="10"/>
      <c r="L20" s="10"/>
      <c r="M20" s="10"/>
      <c r="N20" s="10"/>
      <c r="O20" s="10">
        <v>59</v>
      </c>
      <c r="P20" s="10"/>
      <c r="Q20" s="10"/>
    </row>
    <row r="21" spans="1:17" s="1" customFormat="1" ht="14.1" customHeight="1" x14ac:dyDescent="0.2">
      <c r="A21" s="8" t="s">
        <v>40</v>
      </c>
      <c r="B21" s="9" t="s">
        <v>41</v>
      </c>
      <c r="C21" s="10">
        <v>32</v>
      </c>
      <c r="D21" s="10"/>
      <c r="E21" s="10"/>
      <c r="F21" s="10"/>
      <c r="G21" s="10"/>
      <c r="H21" s="10">
        <v>32</v>
      </c>
      <c r="I21" s="10"/>
      <c r="J21" s="10"/>
      <c r="L21" s="10"/>
      <c r="M21" s="10"/>
      <c r="N21" s="10"/>
      <c r="O21" s="10">
        <v>32</v>
      </c>
      <c r="P21" s="10"/>
      <c r="Q21" s="10"/>
    </row>
    <row r="22" spans="1:17" s="1" customFormat="1" ht="14.1" customHeight="1" x14ac:dyDescent="0.2">
      <c r="A22" s="8" t="s">
        <v>96</v>
      </c>
      <c r="B22" s="9" t="s">
        <v>97</v>
      </c>
      <c r="C22" s="10">
        <v>1332</v>
      </c>
      <c r="D22" s="10">
        <v>1332</v>
      </c>
      <c r="E22" s="10"/>
      <c r="F22" s="10"/>
      <c r="G22" s="10"/>
      <c r="H22" s="10"/>
      <c r="I22" s="10"/>
      <c r="J22" s="10"/>
      <c r="L22" s="10"/>
      <c r="M22" s="10"/>
      <c r="N22" s="10">
        <v>1332</v>
      </c>
      <c r="O22" s="10"/>
      <c r="P22" s="10"/>
      <c r="Q22" s="10"/>
    </row>
    <row r="23" spans="1:17" s="1" customFormat="1" ht="14.1" customHeight="1" x14ac:dyDescent="0.2">
      <c r="A23" s="4" t="s">
        <v>98</v>
      </c>
      <c r="B23" s="5" t="s">
        <v>99</v>
      </c>
      <c r="C23" s="6">
        <v>183</v>
      </c>
      <c r="D23" s="6"/>
      <c r="E23" s="6"/>
      <c r="F23" s="6">
        <v>183</v>
      </c>
      <c r="G23" s="6"/>
      <c r="H23" s="6"/>
      <c r="I23" s="6"/>
      <c r="J23" s="6"/>
      <c r="L23" s="6"/>
      <c r="M23" s="6"/>
      <c r="N23" s="6"/>
      <c r="O23" s="6">
        <v>183</v>
      </c>
      <c r="P23" s="6"/>
      <c r="Q23" s="6"/>
    </row>
    <row r="24" spans="1:17" s="1" customFormat="1" ht="14.1" customHeight="1" x14ac:dyDescent="0.2">
      <c r="A24" s="4" t="s">
        <v>180</v>
      </c>
      <c r="B24" s="5" t="s">
        <v>181</v>
      </c>
      <c r="C24" s="6">
        <v>49</v>
      </c>
      <c r="D24" s="6"/>
      <c r="E24" s="6"/>
      <c r="F24" s="6"/>
      <c r="G24" s="6"/>
      <c r="H24" s="6">
        <v>49</v>
      </c>
      <c r="I24" s="6"/>
      <c r="J24" s="6"/>
      <c r="L24" s="6"/>
      <c r="M24" s="6"/>
      <c r="N24" s="6"/>
      <c r="O24" s="6">
        <v>49</v>
      </c>
      <c r="P24" s="6"/>
      <c r="Q24" s="6"/>
    </row>
    <row r="25" spans="1:17" s="1" customFormat="1" ht="14.1" customHeight="1" x14ac:dyDescent="0.2">
      <c r="A25" s="14" t="s">
        <v>236</v>
      </c>
      <c r="B25" s="19" t="s">
        <v>237</v>
      </c>
      <c r="C25" s="27">
        <v>57</v>
      </c>
      <c r="D25" s="27"/>
      <c r="E25" s="27"/>
      <c r="F25" s="27"/>
      <c r="G25" s="27">
        <v>57</v>
      </c>
      <c r="H25" s="27"/>
      <c r="I25" s="27"/>
      <c r="J25" s="27"/>
      <c r="L25" s="27"/>
      <c r="M25" s="27"/>
      <c r="N25" s="27"/>
      <c r="O25" s="27">
        <v>57</v>
      </c>
      <c r="P25" s="27"/>
      <c r="Q25" s="27"/>
    </row>
    <row r="26" spans="1:17" s="1" customFormat="1" ht="32.450000000000003" customHeight="1" x14ac:dyDescent="0.2">
      <c r="A26" s="14" t="s">
        <v>42</v>
      </c>
      <c r="B26" s="19" t="s">
        <v>43</v>
      </c>
      <c r="C26" s="34">
        <v>28</v>
      </c>
      <c r="D26" s="34"/>
      <c r="E26" s="34"/>
      <c r="F26" s="34"/>
      <c r="G26" s="34"/>
      <c r="H26" s="26">
        <v>28</v>
      </c>
      <c r="I26" s="26"/>
      <c r="J26" s="26"/>
      <c r="L26" s="26"/>
      <c r="M26" s="26"/>
      <c r="N26" s="26"/>
      <c r="O26" s="26">
        <v>28</v>
      </c>
      <c r="P26" s="26"/>
      <c r="Q26" s="26"/>
    </row>
    <row r="27" spans="1:17" s="1" customFormat="1" ht="22.7" customHeight="1" x14ac:dyDescent="0.2">
      <c r="A27" s="16" t="s">
        <v>154</v>
      </c>
      <c r="B27" s="22" t="s">
        <v>155</v>
      </c>
      <c r="C27" s="27">
        <v>11</v>
      </c>
      <c r="D27" s="27"/>
      <c r="E27" s="27"/>
      <c r="F27" s="27"/>
      <c r="G27" s="27"/>
      <c r="H27" s="27">
        <v>11</v>
      </c>
      <c r="I27" s="27"/>
      <c r="J27" s="27"/>
      <c r="L27" s="27"/>
      <c r="M27" s="27"/>
      <c r="N27" s="27"/>
      <c r="O27" s="27">
        <v>11</v>
      </c>
      <c r="P27" s="27"/>
      <c r="Q27" s="27"/>
    </row>
    <row r="28" spans="1:17" s="1" customFormat="1" ht="14.1" customHeight="1" x14ac:dyDescent="0.2">
      <c r="A28" s="8" t="s">
        <v>100</v>
      </c>
      <c r="B28" s="9" t="s">
        <v>101</v>
      </c>
      <c r="C28" s="10">
        <v>228</v>
      </c>
      <c r="D28" s="10">
        <v>228</v>
      </c>
      <c r="E28" s="10"/>
      <c r="F28" s="10"/>
      <c r="G28" s="10"/>
      <c r="H28" s="10"/>
      <c r="I28" s="10"/>
      <c r="J28" s="10"/>
      <c r="L28" s="10"/>
      <c r="M28" s="10"/>
      <c r="N28" s="10">
        <v>228</v>
      </c>
      <c r="O28" s="10"/>
      <c r="P28" s="10"/>
      <c r="Q28" s="10"/>
    </row>
    <row r="29" spans="1:17" s="1" customFormat="1" ht="14.1" customHeight="1" x14ac:dyDescent="0.2">
      <c r="A29" s="8" t="s">
        <v>156</v>
      </c>
      <c r="B29" s="9" t="s">
        <v>157</v>
      </c>
      <c r="C29" s="10">
        <v>390</v>
      </c>
      <c r="D29" s="10"/>
      <c r="E29" s="10"/>
      <c r="F29" s="10"/>
      <c r="G29" s="10"/>
      <c r="H29" s="10">
        <v>390</v>
      </c>
      <c r="I29" s="10"/>
      <c r="J29" s="10"/>
      <c r="L29" s="10"/>
      <c r="M29" s="10"/>
      <c r="N29" s="10"/>
      <c r="O29" s="10">
        <v>390</v>
      </c>
      <c r="P29" s="10"/>
      <c r="Q29" s="10"/>
    </row>
    <row r="30" spans="1:17" s="1" customFormat="1" ht="14.1" customHeight="1" x14ac:dyDescent="0.2">
      <c r="A30" s="8" t="s">
        <v>182</v>
      </c>
      <c r="B30" s="9" t="s">
        <v>183</v>
      </c>
      <c r="C30" s="10">
        <v>90</v>
      </c>
      <c r="D30" s="10"/>
      <c r="E30" s="10"/>
      <c r="F30" s="10"/>
      <c r="G30" s="10"/>
      <c r="H30" s="10">
        <v>90</v>
      </c>
      <c r="I30" s="10"/>
      <c r="J30" s="10"/>
      <c r="L30" s="10"/>
      <c r="M30" s="10"/>
      <c r="N30" s="10"/>
      <c r="O30" s="10">
        <v>90</v>
      </c>
      <c r="P30" s="10"/>
      <c r="Q30" s="10"/>
    </row>
    <row r="31" spans="1:17" s="1" customFormat="1" ht="14.1" customHeight="1" x14ac:dyDescent="0.2">
      <c r="A31" s="4" t="s">
        <v>102</v>
      </c>
      <c r="B31" s="5" t="s">
        <v>103</v>
      </c>
      <c r="C31" s="6">
        <v>66</v>
      </c>
      <c r="D31" s="6"/>
      <c r="E31" s="6"/>
      <c r="F31" s="6">
        <v>66</v>
      </c>
      <c r="G31" s="6"/>
      <c r="H31" s="6"/>
      <c r="I31" s="6"/>
      <c r="J31" s="6"/>
      <c r="L31" s="6"/>
      <c r="M31" s="6"/>
      <c r="N31" s="6"/>
      <c r="O31" s="6">
        <v>66</v>
      </c>
      <c r="P31" s="6"/>
      <c r="Q31" s="6"/>
    </row>
    <row r="32" spans="1:17" s="1" customFormat="1" ht="14.1" customHeight="1" x14ac:dyDescent="0.2">
      <c r="A32" s="4" t="s">
        <v>104</v>
      </c>
      <c r="B32" s="5" t="s">
        <v>105</v>
      </c>
      <c r="C32" s="6">
        <v>144</v>
      </c>
      <c r="D32" s="6"/>
      <c r="E32" s="6"/>
      <c r="F32" s="6">
        <v>144</v>
      </c>
      <c r="G32" s="6"/>
      <c r="H32" s="6"/>
      <c r="I32" s="6"/>
      <c r="J32" s="6"/>
      <c r="L32" s="6"/>
      <c r="M32" s="6"/>
      <c r="N32" s="6"/>
      <c r="O32" s="6">
        <v>144</v>
      </c>
      <c r="P32" s="6"/>
      <c r="Q32" s="6"/>
    </row>
    <row r="33" spans="1:17" s="1" customFormat="1" ht="14.1" customHeight="1" x14ac:dyDescent="0.2">
      <c r="A33" s="14" t="s">
        <v>106</v>
      </c>
      <c r="B33" s="19" t="s">
        <v>107</v>
      </c>
      <c r="C33" s="27">
        <v>258</v>
      </c>
      <c r="D33" s="27">
        <v>258</v>
      </c>
      <c r="E33" s="27"/>
      <c r="F33" s="27"/>
      <c r="G33" s="27"/>
      <c r="H33" s="27"/>
      <c r="I33" s="27"/>
      <c r="J33" s="27"/>
      <c r="L33" s="27"/>
      <c r="M33" s="27"/>
      <c r="N33" s="27">
        <v>258</v>
      </c>
      <c r="O33" s="27"/>
      <c r="P33" s="27"/>
      <c r="Q33" s="27"/>
    </row>
    <row r="34" spans="1:17" s="1" customFormat="1" ht="32.450000000000003" customHeight="1" x14ac:dyDescent="0.2">
      <c r="A34" s="14" t="s">
        <v>238</v>
      </c>
      <c r="B34" s="19" t="s">
        <v>239</v>
      </c>
      <c r="C34" s="34">
        <v>22</v>
      </c>
      <c r="D34" s="34"/>
      <c r="E34" s="34"/>
      <c r="F34" s="34"/>
      <c r="G34" s="34"/>
      <c r="H34" s="26">
        <v>22</v>
      </c>
      <c r="I34" s="26"/>
      <c r="J34" s="26"/>
      <c r="L34" s="26"/>
      <c r="M34" s="26"/>
      <c r="N34" s="26"/>
      <c r="O34" s="26">
        <v>22</v>
      </c>
      <c r="P34" s="26"/>
      <c r="Q34" s="26"/>
    </row>
    <row r="35" spans="1:17" s="1" customFormat="1" ht="22.7" customHeight="1" x14ac:dyDescent="0.2">
      <c r="A35" s="16" t="s">
        <v>108</v>
      </c>
      <c r="B35" s="22" t="s">
        <v>109</v>
      </c>
      <c r="C35" s="27">
        <v>164</v>
      </c>
      <c r="D35" s="27">
        <v>164</v>
      </c>
      <c r="E35" s="27"/>
      <c r="F35" s="27"/>
      <c r="G35" s="27"/>
      <c r="H35" s="27"/>
      <c r="I35" s="27"/>
      <c r="J35" s="27"/>
      <c r="L35" s="27"/>
      <c r="M35" s="27"/>
      <c r="N35" s="27"/>
      <c r="O35" s="27">
        <v>164</v>
      </c>
      <c r="P35" s="27"/>
      <c r="Q35" s="27"/>
    </row>
    <row r="36" spans="1:17" s="1" customFormat="1" ht="14.1" customHeight="1" x14ac:dyDescent="0.2">
      <c r="A36" s="4" t="s">
        <v>262</v>
      </c>
      <c r="B36" s="5" t="s">
        <v>263</v>
      </c>
      <c r="C36" s="6">
        <v>99</v>
      </c>
      <c r="D36" s="6"/>
      <c r="E36" s="6"/>
      <c r="F36" s="6"/>
      <c r="G36" s="6"/>
      <c r="H36" s="6">
        <v>99</v>
      </c>
      <c r="I36" s="6"/>
      <c r="J36" s="6"/>
      <c r="L36" s="6"/>
      <c r="M36" s="6"/>
      <c r="N36" s="6"/>
      <c r="O36" s="6">
        <v>99</v>
      </c>
      <c r="P36" s="6"/>
      <c r="Q36" s="6"/>
    </row>
    <row r="37" spans="1:17" s="1" customFormat="1" ht="14.1" customHeight="1" x14ac:dyDescent="0.2">
      <c r="A37" s="4" t="s">
        <v>54</v>
      </c>
      <c r="B37" s="5" t="s">
        <v>55</v>
      </c>
      <c r="C37" s="6">
        <v>972</v>
      </c>
      <c r="D37" s="6"/>
      <c r="E37" s="6"/>
      <c r="F37" s="6">
        <v>972</v>
      </c>
      <c r="G37" s="6"/>
      <c r="H37" s="6"/>
      <c r="I37" s="6"/>
      <c r="J37" s="6"/>
      <c r="L37" s="6"/>
      <c r="M37" s="6"/>
      <c r="N37" s="6"/>
      <c r="O37" s="6">
        <v>972</v>
      </c>
      <c r="P37" s="6"/>
      <c r="Q37" s="6"/>
    </row>
    <row r="38" spans="1:17" s="1" customFormat="1" ht="14.1" customHeight="1" x14ac:dyDescent="0.2">
      <c r="A38" s="14" t="s">
        <v>226</v>
      </c>
      <c r="B38" s="19" t="s">
        <v>227</v>
      </c>
      <c r="C38" s="27">
        <v>145</v>
      </c>
      <c r="D38" s="27"/>
      <c r="E38" s="27"/>
      <c r="F38" s="27"/>
      <c r="G38" s="27"/>
      <c r="H38" s="27">
        <v>145</v>
      </c>
      <c r="I38" s="27"/>
      <c r="J38" s="27"/>
      <c r="L38" s="27"/>
      <c r="M38" s="27"/>
      <c r="N38" s="27"/>
      <c r="O38" s="27">
        <v>145</v>
      </c>
      <c r="P38" s="27"/>
      <c r="Q38" s="27"/>
    </row>
    <row r="39" spans="1:17" s="1" customFormat="1" ht="32.450000000000003" customHeight="1" x14ac:dyDescent="0.2">
      <c r="A39" s="14" t="s">
        <v>56</v>
      </c>
      <c r="B39" s="19" t="s">
        <v>57</v>
      </c>
      <c r="C39" s="34">
        <v>149</v>
      </c>
      <c r="D39" s="34"/>
      <c r="E39" s="34"/>
      <c r="F39" s="34">
        <v>149</v>
      </c>
      <c r="G39" s="34"/>
      <c r="H39" s="26"/>
      <c r="I39" s="26"/>
      <c r="J39" s="26"/>
      <c r="L39" s="26"/>
      <c r="M39" s="26"/>
      <c r="N39" s="26"/>
      <c r="O39" s="26">
        <v>149</v>
      </c>
      <c r="P39" s="26"/>
      <c r="Q39" s="26"/>
    </row>
    <row r="40" spans="1:17" s="1" customFormat="1" ht="22.7" customHeight="1" x14ac:dyDescent="0.2">
      <c r="A40" s="16" t="s">
        <v>210</v>
      </c>
      <c r="B40" s="22" t="s">
        <v>211</v>
      </c>
      <c r="C40" s="27">
        <v>213</v>
      </c>
      <c r="D40" s="27"/>
      <c r="E40" s="27"/>
      <c r="F40" s="27"/>
      <c r="G40" s="27"/>
      <c r="H40" s="27">
        <v>213</v>
      </c>
      <c r="I40" s="27"/>
      <c r="J40" s="27"/>
      <c r="L40" s="27"/>
      <c r="M40" s="27"/>
      <c r="N40" s="27"/>
      <c r="O40" s="27">
        <v>213</v>
      </c>
      <c r="P40" s="27"/>
      <c r="Q40" s="27"/>
    </row>
    <row r="41" spans="1:17" s="1" customFormat="1" ht="14.1" customHeight="1" x14ac:dyDescent="0.2">
      <c r="A41" s="8" t="s">
        <v>110</v>
      </c>
      <c r="B41" s="9" t="s">
        <v>111</v>
      </c>
      <c r="C41" s="10">
        <v>348</v>
      </c>
      <c r="D41" s="10">
        <v>348</v>
      </c>
      <c r="E41" s="10"/>
      <c r="F41" s="10"/>
      <c r="G41" s="10"/>
      <c r="H41" s="10"/>
      <c r="I41" s="10"/>
      <c r="J41" s="10"/>
      <c r="L41" s="10"/>
      <c r="M41" s="10"/>
      <c r="N41" s="10">
        <v>348</v>
      </c>
      <c r="O41" s="10"/>
      <c r="P41" s="10"/>
      <c r="Q41" s="10"/>
    </row>
    <row r="42" spans="1:17" s="1" customFormat="1" ht="14.1" customHeight="1" x14ac:dyDescent="0.2">
      <c r="A42" s="8" t="s">
        <v>34</v>
      </c>
      <c r="B42" s="9" t="s">
        <v>35</v>
      </c>
      <c r="C42" s="10">
        <v>42</v>
      </c>
      <c r="D42" s="10"/>
      <c r="E42" s="10"/>
      <c r="F42" s="10"/>
      <c r="G42" s="10"/>
      <c r="H42" s="10">
        <v>42</v>
      </c>
      <c r="I42" s="10"/>
      <c r="J42" s="10"/>
      <c r="L42" s="10"/>
      <c r="M42" s="10"/>
      <c r="N42" s="10"/>
      <c r="O42" s="10">
        <v>42</v>
      </c>
      <c r="P42" s="10"/>
      <c r="Q42" s="10"/>
    </row>
    <row r="43" spans="1:17" s="1" customFormat="1" ht="14.1" customHeight="1" x14ac:dyDescent="0.2">
      <c r="A43" s="8" t="s">
        <v>112</v>
      </c>
      <c r="B43" s="9" t="s">
        <v>113</v>
      </c>
      <c r="C43" s="10">
        <v>299</v>
      </c>
      <c r="D43" s="10">
        <v>299</v>
      </c>
      <c r="E43" s="10"/>
      <c r="F43" s="10"/>
      <c r="G43" s="10"/>
      <c r="H43" s="10"/>
      <c r="I43" s="10"/>
      <c r="J43" s="10"/>
      <c r="L43" s="10"/>
      <c r="M43" s="10"/>
      <c r="N43" s="10">
        <v>299</v>
      </c>
      <c r="O43" s="10"/>
      <c r="P43" s="10"/>
      <c r="Q43" s="10"/>
    </row>
    <row r="44" spans="1:17" s="1" customFormat="1" ht="14.1" customHeight="1" x14ac:dyDescent="0.2">
      <c r="A44" s="8" t="s">
        <v>212</v>
      </c>
      <c r="B44" s="9" t="s">
        <v>213</v>
      </c>
      <c r="C44" s="10">
        <v>18</v>
      </c>
      <c r="D44" s="10"/>
      <c r="E44" s="10"/>
      <c r="F44" s="10"/>
      <c r="G44" s="10"/>
      <c r="H44" s="10">
        <v>18</v>
      </c>
      <c r="I44" s="10"/>
      <c r="J44" s="10"/>
      <c r="L44" s="10"/>
      <c r="M44" s="10"/>
      <c r="N44" s="10"/>
      <c r="O44" s="10">
        <v>18</v>
      </c>
      <c r="P44" s="10"/>
      <c r="Q44" s="10"/>
    </row>
    <row r="45" spans="1:17" s="1" customFormat="1" ht="14.1" customHeight="1" x14ac:dyDescent="0.2">
      <c r="A45" s="8" t="s">
        <v>114</v>
      </c>
      <c r="B45" s="9" t="s">
        <v>115</v>
      </c>
      <c r="C45" s="10">
        <v>824</v>
      </c>
      <c r="D45" s="10">
        <v>824</v>
      </c>
      <c r="E45" s="10"/>
      <c r="F45" s="10"/>
      <c r="G45" s="10"/>
      <c r="H45" s="10"/>
      <c r="I45" s="10"/>
      <c r="J45" s="10"/>
      <c r="L45" s="10"/>
      <c r="M45" s="10"/>
      <c r="N45" s="10">
        <v>824</v>
      </c>
      <c r="O45" s="10"/>
      <c r="P45" s="10"/>
      <c r="Q45" s="10"/>
    </row>
    <row r="46" spans="1:17" s="1" customFormat="1" ht="14.1" customHeight="1" x14ac:dyDescent="0.2">
      <c r="A46" s="8" t="s">
        <v>36</v>
      </c>
      <c r="B46" s="9" t="s">
        <v>37</v>
      </c>
      <c r="C46" s="10">
        <v>18</v>
      </c>
      <c r="D46" s="10"/>
      <c r="E46" s="10"/>
      <c r="F46" s="10"/>
      <c r="G46" s="10"/>
      <c r="H46" s="10">
        <v>18</v>
      </c>
      <c r="I46" s="10"/>
      <c r="J46" s="10"/>
      <c r="L46" s="10"/>
      <c r="M46" s="10"/>
      <c r="N46" s="10"/>
      <c r="O46" s="10">
        <v>18</v>
      </c>
      <c r="P46" s="10"/>
      <c r="Q46" s="10"/>
    </row>
    <row r="47" spans="1:17" s="1" customFormat="1" ht="14.1" customHeight="1" x14ac:dyDescent="0.2">
      <c r="A47" s="8" t="s">
        <v>166</v>
      </c>
      <c r="B47" s="9" t="s">
        <v>167</v>
      </c>
      <c r="C47" s="10">
        <v>50</v>
      </c>
      <c r="D47" s="10"/>
      <c r="E47" s="10"/>
      <c r="F47" s="10"/>
      <c r="G47" s="10">
        <v>50</v>
      </c>
      <c r="H47" s="10"/>
      <c r="I47" s="10"/>
      <c r="J47" s="10"/>
      <c r="L47" s="10"/>
      <c r="M47" s="10"/>
      <c r="N47" s="10"/>
      <c r="O47" s="10">
        <v>50</v>
      </c>
      <c r="P47" s="10"/>
      <c r="Q47" s="10"/>
    </row>
    <row r="48" spans="1:17" s="1" customFormat="1" ht="14.1" customHeight="1" x14ac:dyDescent="0.2">
      <c r="A48" s="8" t="s">
        <v>116</v>
      </c>
      <c r="B48" s="9" t="s">
        <v>117</v>
      </c>
      <c r="C48" s="10">
        <v>886</v>
      </c>
      <c r="D48" s="10">
        <v>886</v>
      </c>
      <c r="E48" s="10"/>
      <c r="F48" s="10"/>
      <c r="G48" s="10"/>
      <c r="H48" s="10"/>
      <c r="I48" s="10"/>
      <c r="J48" s="10"/>
      <c r="L48" s="10"/>
      <c r="M48" s="10"/>
      <c r="N48" s="10"/>
      <c r="O48" s="10">
        <v>886</v>
      </c>
      <c r="P48" s="10"/>
      <c r="Q48" s="10"/>
    </row>
    <row r="49" spans="1:17" s="1" customFormat="1" ht="14.1" customHeight="1" x14ac:dyDescent="0.2">
      <c r="A49" s="8" t="s">
        <v>118</v>
      </c>
      <c r="B49" s="9" t="s">
        <v>119</v>
      </c>
      <c r="C49" s="10">
        <v>112</v>
      </c>
      <c r="D49" s="10">
        <v>112</v>
      </c>
      <c r="E49" s="10"/>
      <c r="F49" s="10"/>
      <c r="G49" s="10"/>
      <c r="H49" s="10"/>
      <c r="I49" s="10"/>
      <c r="J49" s="10"/>
      <c r="L49" s="10"/>
      <c r="M49" s="10"/>
      <c r="N49" s="10"/>
      <c r="O49" s="10">
        <v>112</v>
      </c>
      <c r="P49" s="10"/>
      <c r="Q49" s="10"/>
    </row>
    <row r="50" spans="1:17" s="1" customFormat="1" ht="14.1" customHeight="1" x14ac:dyDescent="0.2">
      <c r="A50" s="8" t="s">
        <v>184</v>
      </c>
      <c r="B50" s="9" t="s">
        <v>185</v>
      </c>
      <c r="C50" s="10">
        <v>35</v>
      </c>
      <c r="D50" s="10"/>
      <c r="E50" s="10"/>
      <c r="F50" s="10"/>
      <c r="G50" s="10"/>
      <c r="H50" s="10">
        <v>35</v>
      </c>
      <c r="I50" s="10"/>
      <c r="J50" s="10"/>
      <c r="L50" s="10"/>
      <c r="M50" s="10"/>
      <c r="N50" s="10"/>
      <c r="O50" s="10">
        <v>35</v>
      </c>
      <c r="P50" s="10"/>
      <c r="Q50" s="10"/>
    </row>
    <row r="51" spans="1:17" s="1" customFormat="1" ht="14.1" customHeight="1" x14ac:dyDescent="0.2">
      <c r="A51" s="8" t="s">
        <v>264</v>
      </c>
      <c r="B51" s="9" t="s">
        <v>265</v>
      </c>
      <c r="C51" s="10">
        <v>25</v>
      </c>
      <c r="D51" s="10"/>
      <c r="E51" s="10"/>
      <c r="F51" s="10"/>
      <c r="G51" s="10"/>
      <c r="H51" s="10">
        <v>25</v>
      </c>
      <c r="I51" s="10"/>
      <c r="J51" s="10"/>
      <c r="L51" s="10"/>
      <c r="M51" s="10"/>
      <c r="N51" s="10"/>
      <c r="O51" s="10">
        <v>25</v>
      </c>
      <c r="P51" s="10"/>
      <c r="Q51" s="10"/>
    </row>
    <row r="52" spans="1:17" s="1" customFormat="1" ht="14.1" customHeight="1" x14ac:dyDescent="0.2">
      <c r="A52" s="8" t="s">
        <v>240</v>
      </c>
      <c r="B52" s="9" t="s">
        <v>241</v>
      </c>
      <c r="C52" s="10">
        <v>47</v>
      </c>
      <c r="D52" s="10"/>
      <c r="E52" s="10"/>
      <c r="F52" s="10"/>
      <c r="G52" s="10">
        <v>47</v>
      </c>
      <c r="H52" s="10"/>
      <c r="I52" s="10"/>
      <c r="J52" s="10"/>
      <c r="L52" s="10"/>
      <c r="M52" s="10"/>
      <c r="N52" s="10"/>
      <c r="O52" s="10">
        <v>47</v>
      </c>
      <c r="P52" s="10"/>
      <c r="Q52" s="10"/>
    </row>
    <row r="53" spans="1:17" s="1" customFormat="1" ht="14.1" customHeight="1" x14ac:dyDescent="0.2">
      <c r="A53" s="4" t="s">
        <v>12</v>
      </c>
      <c r="B53" s="5" t="s">
        <v>13</v>
      </c>
      <c r="C53" s="6">
        <v>151</v>
      </c>
      <c r="D53" s="6"/>
      <c r="E53" s="6"/>
      <c r="F53" s="6"/>
      <c r="G53" s="6"/>
      <c r="H53" s="6">
        <v>151</v>
      </c>
      <c r="I53" s="6"/>
      <c r="J53" s="6"/>
      <c r="L53" s="6"/>
      <c r="M53" s="6"/>
      <c r="N53" s="6"/>
      <c r="O53" s="6">
        <v>151</v>
      </c>
      <c r="P53" s="6"/>
      <c r="Q53" s="6"/>
    </row>
    <row r="54" spans="1:17" s="1" customFormat="1" ht="14.1" customHeight="1" x14ac:dyDescent="0.2">
      <c r="A54" s="4" t="s">
        <v>58</v>
      </c>
      <c r="B54" s="5" t="s">
        <v>59</v>
      </c>
      <c r="C54" s="6">
        <v>49</v>
      </c>
      <c r="D54" s="6"/>
      <c r="E54" s="6"/>
      <c r="F54" s="6"/>
      <c r="G54" s="6">
        <v>49</v>
      </c>
      <c r="H54" s="6"/>
      <c r="I54" s="6"/>
      <c r="J54" s="6"/>
      <c r="L54" s="6"/>
      <c r="M54" s="6"/>
      <c r="N54" s="6"/>
      <c r="O54" s="6">
        <v>49</v>
      </c>
      <c r="P54" s="6"/>
      <c r="Q54" s="6"/>
    </row>
    <row r="55" spans="1:17" s="1" customFormat="1" ht="14.1" customHeight="1" x14ac:dyDescent="0.2">
      <c r="A55" s="14" t="s">
        <v>196</v>
      </c>
      <c r="B55" s="19" t="s">
        <v>197</v>
      </c>
      <c r="C55" s="27">
        <v>1023</v>
      </c>
      <c r="D55" s="27"/>
      <c r="E55" s="27"/>
      <c r="F55" s="27">
        <v>1023</v>
      </c>
      <c r="G55" s="27"/>
      <c r="H55" s="27"/>
      <c r="I55" s="27"/>
      <c r="J55" s="27"/>
      <c r="L55" s="27"/>
      <c r="M55" s="27"/>
      <c r="N55" s="27"/>
      <c r="O55" s="27">
        <v>1023</v>
      </c>
      <c r="P55" s="27"/>
      <c r="Q55" s="27"/>
    </row>
    <row r="56" spans="1:17" s="1" customFormat="1" ht="32.450000000000003" customHeight="1" x14ac:dyDescent="0.2">
      <c r="A56" s="14" t="s">
        <v>198</v>
      </c>
      <c r="B56" s="19" t="s">
        <v>199</v>
      </c>
      <c r="C56" s="34">
        <v>147</v>
      </c>
      <c r="D56" s="34"/>
      <c r="E56" s="34"/>
      <c r="F56" s="34">
        <v>147</v>
      </c>
      <c r="G56" s="34"/>
      <c r="H56" s="26"/>
      <c r="I56" s="26"/>
      <c r="J56" s="26"/>
      <c r="L56" s="26"/>
      <c r="M56" s="26"/>
      <c r="N56" s="26"/>
      <c r="O56" s="26">
        <v>147</v>
      </c>
      <c r="P56" s="26"/>
      <c r="Q56" s="26"/>
    </row>
    <row r="57" spans="1:17" s="1" customFormat="1" ht="22.7" customHeight="1" x14ac:dyDescent="0.2">
      <c r="A57" s="16" t="s">
        <v>82</v>
      </c>
      <c r="B57" s="22" t="s">
        <v>83</v>
      </c>
      <c r="C57" s="27">
        <v>31</v>
      </c>
      <c r="D57" s="27"/>
      <c r="E57" s="27"/>
      <c r="F57" s="27"/>
      <c r="G57" s="27"/>
      <c r="H57" s="27">
        <v>31</v>
      </c>
      <c r="I57" s="27"/>
      <c r="J57" s="27"/>
      <c r="L57" s="27"/>
      <c r="M57" s="27"/>
      <c r="N57" s="27"/>
      <c r="O57" s="27">
        <v>31</v>
      </c>
      <c r="P57" s="27"/>
      <c r="Q57" s="27"/>
    </row>
    <row r="58" spans="1:17" s="1" customFormat="1" ht="14.1" customHeight="1" x14ac:dyDescent="0.2">
      <c r="A58" s="4" t="s">
        <v>186</v>
      </c>
      <c r="B58" s="5" t="s">
        <v>187</v>
      </c>
      <c r="C58" s="6">
        <v>120</v>
      </c>
      <c r="D58" s="6"/>
      <c r="E58" s="6"/>
      <c r="F58" s="6"/>
      <c r="G58" s="6">
        <v>120</v>
      </c>
      <c r="H58" s="6"/>
      <c r="I58" s="6"/>
      <c r="J58" s="6"/>
      <c r="L58" s="6"/>
      <c r="M58" s="6"/>
      <c r="N58" s="6"/>
      <c r="O58" s="6">
        <v>120</v>
      </c>
      <c r="P58" s="6"/>
      <c r="Q58" s="6"/>
    </row>
    <row r="59" spans="1:17" s="1" customFormat="1" ht="14.1" customHeight="1" x14ac:dyDescent="0.2">
      <c r="A59" s="4" t="s">
        <v>84</v>
      </c>
      <c r="B59" s="5" t="s">
        <v>85</v>
      </c>
      <c r="C59" s="6">
        <v>27</v>
      </c>
      <c r="D59" s="6"/>
      <c r="E59" s="6"/>
      <c r="F59" s="6"/>
      <c r="G59" s="6"/>
      <c r="H59" s="6">
        <v>27</v>
      </c>
      <c r="I59" s="6"/>
      <c r="J59" s="6"/>
      <c r="L59" s="6"/>
      <c r="M59" s="6"/>
      <c r="N59" s="6"/>
      <c r="O59" s="6">
        <v>27</v>
      </c>
      <c r="P59" s="6"/>
      <c r="Q59" s="6"/>
    </row>
    <row r="60" spans="1:17" s="1" customFormat="1" ht="14.1" customHeight="1" x14ac:dyDescent="0.2">
      <c r="A60" s="14" t="s">
        <v>60</v>
      </c>
      <c r="B60" s="19" t="s">
        <v>61</v>
      </c>
      <c r="C60" s="27">
        <v>223</v>
      </c>
      <c r="D60" s="27"/>
      <c r="E60" s="27"/>
      <c r="F60" s="27">
        <v>223</v>
      </c>
      <c r="G60" s="27"/>
      <c r="H60" s="27"/>
      <c r="I60" s="27"/>
      <c r="J60" s="27"/>
      <c r="L60" s="27"/>
      <c r="M60" s="27"/>
      <c r="N60" s="27"/>
      <c r="O60" s="27">
        <v>223</v>
      </c>
      <c r="P60" s="27"/>
      <c r="Q60" s="27"/>
    </row>
    <row r="61" spans="1:17" s="1" customFormat="1" ht="32.450000000000003" customHeight="1" x14ac:dyDescent="0.2">
      <c r="A61" s="14" t="s">
        <v>200</v>
      </c>
      <c r="B61" s="19" t="s">
        <v>201</v>
      </c>
      <c r="C61" s="34">
        <v>160</v>
      </c>
      <c r="D61" s="34"/>
      <c r="E61" s="34"/>
      <c r="F61" s="34">
        <v>160</v>
      </c>
      <c r="G61" s="34"/>
      <c r="H61" s="26"/>
      <c r="I61" s="26"/>
      <c r="J61" s="26"/>
      <c r="L61" s="26"/>
      <c r="M61" s="26"/>
      <c r="N61" s="26"/>
      <c r="O61" s="26">
        <v>160</v>
      </c>
      <c r="P61" s="26"/>
      <c r="Q61" s="26"/>
    </row>
    <row r="62" spans="1:17" s="1" customFormat="1" ht="22.7" customHeight="1" x14ac:dyDescent="0.2">
      <c r="A62" s="16" t="s">
        <v>168</v>
      </c>
      <c r="B62" s="22" t="s">
        <v>169</v>
      </c>
      <c r="C62" s="27">
        <v>520</v>
      </c>
      <c r="D62" s="27">
        <v>520</v>
      </c>
      <c r="E62" s="27"/>
      <c r="F62" s="27"/>
      <c r="G62" s="27"/>
      <c r="H62" s="27"/>
      <c r="I62" s="27"/>
      <c r="J62" s="27"/>
      <c r="L62" s="27"/>
      <c r="M62" s="27"/>
      <c r="N62" s="27"/>
      <c r="O62" s="27">
        <v>520</v>
      </c>
      <c r="P62" s="27"/>
      <c r="Q62" s="27"/>
    </row>
    <row r="63" spans="1:17" s="1" customFormat="1" ht="14.1" customHeight="1" x14ac:dyDescent="0.2">
      <c r="A63" s="8" t="s">
        <v>188</v>
      </c>
      <c r="B63" s="9" t="s">
        <v>189</v>
      </c>
      <c r="C63" s="10">
        <v>37</v>
      </c>
      <c r="D63" s="10"/>
      <c r="E63" s="10"/>
      <c r="F63" s="10"/>
      <c r="G63" s="10"/>
      <c r="H63" s="10">
        <v>37</v>
      </c>
      <c r="I63" s="10"/>
      <c r="J63" s="10"/>
      <c r="L63" s="10"/>
      <c r="M63" s="10"/>
      <c r="N63" s="10"/>
      <c r="O63" s="10">
        <v>37</v>
      </c>
      <c r="P63" s="10"/>
      <c r="Q63" s="10"/>
    </row>
    <row r="64" spans="1:17" s="1" customFormat="1" ht="14.1" customHeight="1" x14ac:dyDescent="0.2">
      <c r="A64" s="8" t="s">
        <v>62</v>
      </c>
      <c r="B64" s="9" t="s">
        <v>63</v>
      </c>
      <c r="C64" s="10">
        <v>360</v>
      </c>
      <c r="D64" s="10"/>
      <c r="E64" s="10"/>
      <c r="F64" s="10">
        <v>360</v>
      </c>
      <c r="G64" s="10"/>
      <c r="H64" s="10"/>
      <c r="I64" s="10"/>
      <c r="J64" s="10"/>
      <c r="L64" s="10"/>
      <c r="M64" s="10"/>
      <c r="N64" s="10"/>
      <c r="O64" s="10">
        <v>360</v>
      </c>
      <c r="P64" s="10"/>
      <c r="Q64" s="10"/>
    </row>
    <row r="65" spans="1:17" s="1" customFormat="1" ht="14.1" customHeight="1" x14ac:dyDescent="0.2">
      <c r="A65" s="8" t="s">
        <v>64</v>
      </c>
      <c r="B65" s="9" t="s">
        <v>65</v>
      </c>
      <c r="C65" s="10">
        <v>60</v>
      </c>
      <c r="D65" s="10"/>
      <c r="E65" s="10"/>
      <c r="F65" s="10">
        <v>60</v>
      </c>
      <c r="G65" s="10"/>
      <c r="H65" s="10"/>
      <c r="I65" s="10"/>
      <c r="J65" s="10"/>
      <c r="L65" s="10"/>
      <c r="M65" s="10"/>
      <c r="N65" s="10"/>
      <c r="O65" s="10">
        <v>60</v>
      </c>
      <c r="P65" s="10"/>
      <c r="Q65" s="10"/>
    </row>
    <row r="66" spans="1:17" s="1" customFormat="1" ht="14.1" customHeight="1" x14ac:dyDescent="0.2">
      <c r="A66" s="8" t="s">
        <v>190</v>
      </c>
      <c r="B66" s="9" t="s">
        <v>191</v>
      </c>
      <c r="C66" s="10">
        <v>44</v>
      </c>
      <c r="D66" s="10"/>
      <c r="E66" s="10"/>
      <c r="F66" s="10"/>
      <c r="G66" s="10">
        <v>44</v>
      </c>
      <c r="H66" s="10"/>
      <c r="I66" s="10"/>
      <c r="J66" s="10"/>
      <c r="L66" s="10"/>
      <c r="M66" s="10"/>
      <c r="N66" s="10"/>
      <c r="O66" s="10">
        <v>44</v>
      </c>
      <c r="P66" s="10"/>
      <c r="Q66" s="10"/>
    </row>
    <row r="67" spans="1:17" s="1" customFormat="1" ht="14.1" customHeight="1" x14ac:dyDescent="0.2">
      <c r="A67" s="8" t="s">
        <v>266</v>
      </c>
      <c r="B67" s="9" t="s">
        <v>267</v>
      </c>
      <c r="C67" s="10">
        <v>113</v>
      </c>
      <c r="D67" s="10"/>
      <c r="E67" s="10"/>
      <c r="F67" s="10"/>
      <c r="G67" s="10"/>
      <c r="H67" s="10">
        <v>113</v>
      </c>
      <c r="I67" s="10"/>
      <c r="J67" s="10"/>
      <c r="L67" s="10"/>
      <c r="M67" s="10"/>
      <c r="N67" s="10"/>
      <c r="O67" s="10">
        <v>113</v>
      </c>
      <c r="P67" s="10"/>
      <c r="Q67" s="10"/>
    </row>
    <row r="68" spans="1:17" s="1" customFormat="1" ht="14.1" customHeight="1" x14ac:dyDescent="0.2">
      <c r="A68" s="8" t="s">
        <v>214</v>
      </c>
      <c r="B68" s="9" t="s">
        <v>215</v>
      </c>
      <c r="C68" s="10">
        <v>77</v>
      </c>
      <c r="D68" s="10"/>
      <c r="E68" s="10"/>
      <c r="F68" s="10"/>
      <c r="G68" s="10"/>
      <c r="H68" s="10">
        <v>77</v>
      </c>
      <c r="I68" s="10"/>
      <c r="J68" s="10"/>
      <c r="L68" s="10"/>
      <c r="M68" s="10"/>
      <c r="N68" s="10"/>
      <c r="O68" s="10">
        <v>77</v>
      </c>
      <c r="P68" s="10"/>
      <c r="Q68" s="10"/>
    </row>
    <row r="69" spans="1:17" s="1" customFormat="1" ht="14.1" customHeight="1" x14ac:dyDescent="0.2">
      <c r="A69" s="4" t="s">
        <v>66</v>
      </c>
      <c r="B69" s="5" t="s">
        <v>67</v>
      </c>
      <c r="C69" s="6">
        <v>39</v>
      </c>
      <c r="D69" s="6"/>
      <c r="E69" s="6"/>
      <c r="F69" s="6">
        <v>39</v>
      </c>
      <c r="G69" s="6"/>
      <c r="H69" s="6"/>
      <c r="I69" s="6"/>
      <c r="J69" s="6"/>
      <c r="L69" s="6"/>
      <c r="M69" s="6"/>
      <c r="N69" s="6"/>
      <c r="O69" s="6">
        <v>39</v>
      </c>
      <c r="P69" s="6"/>
      <c r="Q69" s="6"/>
    </row>
    <row r="70" spans="1:17" s="1" customFormat="1" ht="14.1" customHeight="1" x14ac:dyDescent="0.2">
      <c r="A70" s="4" t="s">
        <v>242</v>
      </c>
      <c r="B70" s="5" t="s">
        <v>243</v>
      </c>
      <c r="C70" s="6">
        <v>20</v>
      </c>
      <c r="D70" s="6"/>
      <c r="E70" s="6"/>
      <c r="F70" s="6"/>
      <c r="G70" s="6"/>
      <c r="H70" s="6">
        <v>20</v>
      </c>
      <c r="I70" s="6"/>
      <c r="J70" s="6"/>
      <c r="L70" s="6"/>
      <c r="M70" s="6"/>
      <c r="N70" s="6"/>
      <c r="O70" s="6">
        <v>20</v>
      </c>
      <c r="P70" s="6"/>
      <c r="Q70" s="6"/>
    </row>
    <row r="71" spans="1:17" s="1" customFormat="1" ht="14.1" customHeight="1" x14ac:dyDescent="0.2">
      <c r="A71" s="14" t="s">
        <v>120</v>
      </c>
      <c r="B71" s="19" t="s">
        <v>121</v>
      </c>
      <c r="C71" s="27">
        <v>51</v>
      </c>
      <c r="D71" s="27">
        <v>51</v>
      </c>
      <c r="E71" s="27"/>
      <c r="F71" s="27"/>
      <c r="G71" s="27"/>
      <c r="H71" s="27"/>
      <c r="I71" s="27"/>
      <c r="J71" s="27"/>
      <c r="L71" s="27"/>
      <c r="M71" s="27"/>
      <c r="N71" s="27">
        <v>51</v>
      </c>
      <c r="O71" s="27"/>
      <c r="P71" s="27"/>
      <c r="Q71" s="27"/>
    </row>
    <row r="72" spans="1:17" s="1" customFormat="1" ht="32.450000000000003" customHeight="1" x14ac:dyDescent="0.2">
      <c r="A72" s="14" t="s">
        <v>122</v>
      </c>
      <c r="B72" s="19" t="s">
        <v>123</v>
      </c>
      <c r="C72" s="34">
        <v>17762</v>
      </c>
      <c r="D72" s="34">
        <v>17762</v>
      </c>
      <c r="E72" s="34"/>
      <c r="F72" s="34"/>
      <c r="G72" s="34"/>
      <c r="H72" s="26"/>
      <c r="I72" s="26"/>
      <c r="J72" s="26"/>
      <c r="L72" s="26"/>
      <c r="M72" s="26"/>
      <c r="N72" s="26">
        <v>17762</v>
      </c>
      <c r="O72" s="26"/>
      <c r="P72" s="26"/>
      <c r="Q72" s="26"/>
    </row>
    <row r="73" spans="1:17" s="1" customFormat="1" ht="22.7" customHeight="1" x14ac:dyDescent="0.2">
      <c r="A73" s="16" t="s">
        <v>170</v>
      </c>
      <c r="B73" s="22" t="s">
        <v>171</v>
      </c>
      <c r="C73" s="27">
        <v>64</v>
      </c>
      <c r="D73" s="27"/>
      <c r="E73" s="27"/>
      <c r="F73" s="27"/>
      <c r="G73" s="27">
        <v>64</v>
      </c>
      <c r="H73" s="27"/>
      <c r="I73" s="27"/>
      <c r="J73" s="27"/>
      <c r="L73" s="27"/>
      <c r="M73" s="27"/>
      <c r="N73" s="27"/>
      <c r="O73" s="27">
        <v>64</v>
      </c>
      <c r="P73" s="27"/>
      <c r="Q73" s="27"/>
    </row>
    <row r="74" spans="1:17" s="1" customFormat="1" ht="14.1" customHeight="1" x14ac:dyDescent="0.2">
      <c r="A74" s="8" t="s">
        <v>86</v>
      </c>
      <c r="B74" s="9" t="s">
        <v>87</v>
      </c>
      <c r="C74" s="10">
        <v>41</v>
      </c>
      <c r="D74" s="10"/>
      <c r="E74" s="10"/>
      <c r="F74" s="10"/>
      <c r="G74" s="10"/>
      <c r="H74" s="10">
        <v>41</v>
      </c>
      <c r="I74" s="10"/>
      <c r="J74" s="10"/>
      <c r="L74" s="10"/>
      <c r="M74" s="10"/>
      <c r="N74" s="10"/>
      <c r="O74" s="10">
        <v>41</v>
      </c>
      <c r="P74" s="10"/>
      <c r="Q74" s="10"/>
    </row>
    <row r="75" spans="1:17" s="1" customFormat="1" ht="14.1" customHeight="1" x14ac:dyDescent="0.2">
      <c r="A75" s="8" t="s">
        <v>124</v>
      </c>
      <c r="B75" s="9" t="s">
        <v>125</v>
      </c>
      <c r="C75" s="10">
        <v>39</v>
      </c>
      <c r="D75" s="10"/>
      <c r="E75" s="10"/>
      <c r="F75" s="10"/>
      <c r="G75" s="10"/>
      <c r="H75" s="10">
        <v>39</v>
      </c>
      <c r="I75" s="10"/>
      <c r="J75" s="10"/>
      <c r="L75" s="10"/>
      <c r="M75" s="10"/>
      <c r="N75" s="10"/>
      <c r="O75" s="10">
        <v>39</v>
      </c>
      <c r="P75" s="10"/>
      <c r="Q75" s="10"/>
    </row>
    <row r="76" spans="1:17" s="1" customFormat="1" ht="14.1" customHeight="1" x14ac:dyDescent="0.2">
      <c r="A76" s="8" t="s">
        <v>158</v>
      </c>
      <c r="B76" s="9" t="s">
        <v>159</v>
      </c>
      <c r="C76" s="10">
        <v>11</v>
      </c>
      <c r="D76" s="10"/>
      <c r="E76" s="10"/>
      <c r="F76" s="10"/>
      <c r="G76" s="10"/>
      <c r="H76" s="10">
        <v>11</v>
      </c>
      <c r="I76" s="10"/>
      <c r="J76" s="10"/>
      <c r="L76" s="10"/>
      <c r="M76" s="10"/>
      <c r="N76" s="10"/>
      <c r="O76" s="10">
        <v>11</v>
      </c>
      <c r="P76" s="10"/>
      <c r="Q76" s="10"/>
    </row>
    <row r="77" spans="1:17" s="1" customFormat="1" ht="14.1" customHeight="1" x14ac:dyDescent="0.2">
      <c r="A77" s="8" t="s">
        <v>268</v>
      </c>
      <c r="B77" s="9" t="s">
        <v>269</v>
      </c>
      <c r="C77" s="10">
        <v>22</v>
      </c>
      <c r="D77" s="10"/>
      <c r="E77" s="10"/>
      <c r="F77" s="10"/>
      <c r="G77" s="10"/>
      <c r="H77" s="10">
        <v>22</v>
      </c>
      <c r="I77" s="10"/>
      <c r="J77" s="10"/>
      <c r="L77" s="10"/>
      <c r="M77" s="10"/>
      <c r="N77" s="10"/>
      <c r="O77" s="10">
        <v>22</v>
      </c>
      <c r="P77" s="10"/>
      <c r="Q77" s="10"/>
    </row>
    <row r="78" spans="1:17" s="1" customFormat="1" ht="14.1" customHeight="1" x14ac:dyDescent="0.2">
      <c r="A78" s="8" t="s">
        <v>192</v>
      </c>
      <c r="B78" s="9" t="s">
        <v>193</v>
      </c>
      <c r="C78" s="10">
        <v>29</v>
      </c>
      <c r="D78" s="10"/>
      <c r="E78" s="10"/>
      <c r="F78" s="10"/>
      <c r="G78" s="10"/>
      <c r="H78" s="10">
        <v>29</v>
      </c>
      <c r="I78" s="10"/>
      <c r="J78" s="10"/>
      <c r="L78" s="10"/>
      <c r="M78" s="10"/>
      <c r="N78" s="10"/>
      <c r="O78" s="10">
        <v>29</v>
      </c>
      <c r="P78" s="10"/>
      <c r="Q78" s="10"/>
    </row>
    <row r="79" spans="1:17" s="1" customFormat="1" ht="14.1" customHeight="1" x14ac:dyDescent="0.2">
      <c r="A79" s="8" t="s">
        <v>172</v>
      </c>
      <c r="B79" s="9" t="s">
        <v>173</v>
      </c>
      <c r="C79" s="10">
        <v>299</v>
      </c>
      <c r="D79" s="10">
        <v>299</v>
      </c>
      <c r="E79" s="10"/>
      <c r="F79" s="10"/>
      <c r="G79" s="10"/>
      <c r="H79" s="10"/>
      <c r="I79" s="10"/>
      <c r="J79" s="10"/>
      <c r="L79" s="10"/>
      <c r="M79" s="10"/>
      <c r="N79" s="10"/>
      <c r="O79" s="10">
        <v>299</v>
      </c>
      <c r="P79" s="10"/>
      <c r="Q79" s="10"/>
    </row>
    <row r="80" spans="1:17" s="1" customFormat="1" ht="14.1" customHeight="1" x14ac:dyDescent="0.2">
      <c r="A80" s="8" t="s">
        <v>160</v>
      </c>
      <c r="B80" s="9" t="s">
        <v>161</v>
      </c>
      <c r="C80" s="10">
        <v>59</v>
      </c>
      <c r="D80" s="10"/>
      <c r="E80" s="10"/>
      <c r="F80" s="10"/>
      <c r="G80" s="10"/>
      <c r="H80" s="10">
        <v>59</v>
      </c>
      <c r="I80" s="10"/>
      <c r="J80" s="10"/>
      <c r="L80" s="10"/>
      <c r="M80" s="10"/>
      <c r="N80" s="10"/>
      <c r="O80" s="10">
        <v>59</v>
      </c>
      <c r="P80" s="10"/>
      <c r="Q80" s="10"/>
    </row>
    <row r="81" spans="1:17" s="1" customFormat="1" ht="14.1" customHeight="1" x14ac:dyDescent="0.2">
      <c r="A81" s="8" t="s">
        <v>162</v>
      </c>
      <c r="B81" s="9" t="s">
        <v>163</v>
      </c>
      <c r="C81" s="10">
        <v>11</v>
      </c>
      <c r="D81" s="10"/>
      <c r="E81" s="10"/>
      <c r="F81" s="10"/>
      <c r="G81" s="10"/>
      <c r="H81" s="10">
        <v>11</v>
      </c>
      <c r="I81" s="10"/>
      <c r="J81" s="10"/>
      <c r="L81" s="10"/>
      <c r="M81" s="10"/>
      <c r="N81" s="10"/>
      <c r="O81" s="10">
        <v>11</v>
      </c>
      <c r="P81" s="10"/>
      <c r="Q81" s="10"/>
    </row>
    <row r="82" spans="1:17" s="1" customFormat="1" ht="14.1" customHeight="1" x14ac:dyDescent="0.2">
      <c r="A82" s="8" t="s">
        <v>126</v>
      </c>
      <c r="B82" s="9" t="s">
        <v>127</v>
      </c>
      <c r="C82" s="10">
        <v>341</v>
      </c>
      <c r="D82" s="10">
        <v>341</v>
      </c>
      <c r="E82" s="10"/>
      <c r="F82" s="10"/>
      <c r="G82" s="10"/>
      <c r="H82" s="10"/>
      <c r="I82" s="10"/>
      <c r="J82" s="10"/>
      <c r="L82" s="10"/>
      <c r="M82" s="10"/>
      <c r="N82" s="10"/>
      <c r="O82" s="10">
        <v>341</v>
      </c>
      <c r="P82" s="10"/>
      <c r="Q82" s="10"/>
    </row>
    <row r="83" spans="1:17" s="1" customFormat="1" ht="14.1" customHeight="1" x14ac:dyDescent="0.2">
      <c r="A83" s="8" t="s">
        <v>270</v>
      </c>
      <c r="B83" s="9" t="s">
        <v>271</v>
      </c>
      <c r="C83" s="10">
        <v>282</v>
      </c>
      <c r="D83" s="10"/>
      <c r="E83" s="10"/>
      <c r="F83" s="10"/>
      <c r="G83" s="10"/>
      <c r="H83" s="10">
        <v>282</v>
      </c>
      <c r="I83" s="10"/>
      <c r="J83" s="10"/>
      <c r="L83" s="10"/>
      <c r="M83" s="10"/>
      <c r="N83" s="10"/>
      <c r="O83" s="10">
        <v>282</v>
      </c>
      <c r="P83" s="10"/>
      <c r="Q83" s="10"/>
    </row>
    <row r="84" spans="1:17" s="1" customFormat="1" ht="14.1" customHeight="1" x14ac:dyDescent="0.2">
      <c r="A84" s="8" t="s">
        <v>128</v>
      </c>
      <c r="B84" s="9" t="s">
        <v>129</v>
      </c>
      <c r="C84" s="10">
        <v>367</v>
      </c>
      <c r="D84" s="10"/>
      <c r="E84" s="10"/>
      <c r="F84" s="10">
        <v>367</v>
      </c>
      <c r="G84" s="10"/>
      <c r="H84" s="10"/>
      <c r="I84" s="10"/>
      <c r="J84" s="10"/>
      <c r="L84" s="10"/>
      <c r="M84" s="10"/>
      <c r="N84" s="10"/>
      <c r="O84" s="10">
        <v>367</v>
      </c>
      <c r="P84" s="10"/>
      <c r="Q84" s="10"/>
    </row>
    <row r="85" spans="1:17" s="1" customFormat="1" ht="14.1" customHeight="1" x14ac:dyDescent="0.2">
      <c r="A85" s="8" t="s">
        <v>272</v>
      </c>
      <c r="B85" s="9" t="s">
        <v>273</v>
      </c>
      <c r="C85" s="10">
        <v>25</v>
      </c>
      <c r="D85" s="10"/>
      <c r="E85" s="10"/>
      <c r="F85" s="10"/>
      <c r="G85" s="10"/>
      <c r="H85" s="10">
        <v>25</v>
      </c>
      <c r="I85" s="10"/>
      <c r="J85" s="10"/>
      <c r="L85" s="10"/>
      <c r="M85" s="10"/>
      <c r="N85" s="10"/>
      <c r="O85" s="10">
        <v>25</v>
      </c>
      <c r="P85" s="10"/>
      <c r="Q85" s="10"/>
    </row>
    <row r="86" spans="1:17" s="1" customFormat="1" ht="14.1" customHeight="1" x14ac:dyDescent="0.2">
      <c r="A86" s="8" t="s">
        <v>216</v>
      </c>
      <c r="B86" s="9" t="s">
        <v>217</v>
      </c>
      <c r="C86" s="10">
        <v>22</v>
      </c>
      <c r="D86" s="10"/>
      <c r="E86" s="10"/>
      <c r="F86" s="10"/>
      <c r="G86" s="10"/>
      <c r="H86" s="10">
        <v>22</v>
      </c>
      <c r="I86" s="10"/>
      <c r="J86" s="10"/>
      <c r="L86" s="10"/>
      <c r="M86" s="10"/>
      <c r="N86" s="10"/>
      <c r="O86" s="10">
        <v>22</v>
      </c>
      <c r="P86" s="10"/>
      <c r="Q86" s="10"/>
    </row>
    <row r="87" spans="1:17" s="1" customFormat="1" ht="14.1" customHeight="1" x14ac:dyDescent="0.2">
      <c r="A87" s="8" t="s">
        <v>274</v>
      </c>
      <c r="B87" s="9" t="s">
        <v>275</v>
      </c>
      <c r="C87" s="10">
        <v>12</v>
      </c>
      <c r="D87" s="10"/>
      <c r="E87" s="10"/>
      <c r="F87" s="10"/>
      <c r="G87" s="10"/>
      <c r="H87" s="10">
        <v>12</v>
      </c>
      <c r="I87" s="10"/>
      <c r="J87" s="10"/>
      <c r="L87" s="10"/>
      <c r="M87" s="10"/>
      <c r="N87" s="10"/>
      <c r="O87" s="10">
        <v>12</v>
      </c>
      <c r="P87" s="10"/>
      <c r="Q87" s="10"/>
    </row>
    <row r="88" spans="1:17" s="1" customFormat="1" ht="14.1" customHeight="1" x14ac:dyDescent="0.2">
      <c r="A88" s="8" t="s">
        <v>276</v>
      </c>
      <c r="B88" s="9" t="s">
        <v>277</v>
      </c>
      <c r="C88" s="10">
        <v>57</v>
      </c>
      <c r="D88" s="10"/>
      <c r="E88" s="10"/>
      <c r="F88" s="10">
        <v>57</v>
      </c>
      <c r="G88" s="10"/>
      <c r="H88" s="10"/>
      <c r="I88" s="10"/>
      <c r="J88" s="10"/>
      <c r="L88" s="10"/>
      <c r="M88" s="10"/>
      <c r="N88" s="10"/>
      <c r="O88" s="10">
        <v>57</v>
      </c>
      <c r="P88" s="10"/>
      <c r="Q88" s="10"/>
    </row>
    <row r="89" spans="1:17" s="1" customFormat="1" ht="14.1" customHeight="1" x14ac:dyDescent="0.2">
      <c r="A89" s="8" t="s">
        <v>218</v>
      </c>
      <c r="B89" s="9" t="s">
        <v>219</v>
      </c>
      <c r="C89" s="10">
        <v>12</v>
      </c>
      <c r="D89" s="10"/>
      <c r="E89" s="10"/>
      <c r="F89" s="10"/>
      <c r="G89" s="10"/>
      <c r="H89" s="10">
        <v>12</v>
      </c>
      <c r="I89" s="10"/>
      <c r="J89" s="10"/>
      <c r="L89" s="10"/>
      <c r="M89" s="10"/>
      <c r="N89" s="10"/>
      <c r="O89" s="10">
        <v>12</v>
      </c>
      <c r="P89" s="10"/>
      <c r="Q89" s="10"/>
    </row>
    <row r="90" spans="1:17" s="1" customFormat="1" ht="14.1" customHeight="1" x14ac:dyDescent="0.2">
      <c r="A90" s="8" t="s">
        <v>68</v>
      </c>
      <c r="B90" s="9" t="s">
        <v>69</v>
      </c>
      <c r="C90" s="10">
        <v>85</v>
      </c>
      <c r="D90" s="10"/>
      <c r="E90" s="10"/>
      <c r="F90" s="10"/>
      <c r="G90" s="10">
        <v>85</v>
      </c>
      <c r="H90" s="10"/>
      <c r="I90" s="10"/>
      <c r="J90" s="10"/>
      <c r="L90" s="10"/>
      <c r="M90" s="10"/>
      <c r="N90" s="10"/>
      <c r="O90" s="10">
        <v>85</v>
      </c>
      <c r="P90" s="10"/>
      <c r="Q90" s="10"/>
    </row>
    <row r="91" spans="1:17" s="1" customFormat="1" ht="14.1" customHeight="1" x14ac:dyDescent="0.2">
      <c r="A91" s="8" t="s">
        <v>130</v>
      </c>
      <c r="B91" s="9" t="s">
        <v>131</v>
      </c>
      <c r="C91" s="10">
        <v>135</v>
      </c>
      <c r="D91" s="10">
        <v>135</v>
      </c>
      <c r="E91" s="10"/>
      <c r="F91" s="10"/>
      <c r="G91" s="10"/>
      <c r="H91" s="10"/>
      <c r="I91" s="10"/>
      <c r="J91" s="10"/>
      <c r="L91" s="10"/>
      <c r="M91" s="10"/>
      <c r="N91" s="10"/>
      <c r="O91" s="10">
        <v>135</v>
      </c>
      <c r="P91" s="10"/>
      <c r="Q91" s="10"/>
    </row>
    <row r="92" spans="1:17" s="1" customFormat="1" ht="14.1" customHeight="1" x14ac:dyDescent="0.2">
      <c r="A92" s="8" t="s">
        <v>44</v>
      </c>
      <c r="B92" s="9" t="s">
        <v>45</v>
      </c>
      <c r="C92" s="10">
        <v>20</v>
      </c>
      <c r="D92" s="10"/>
      <c r="E92" s="10"/>
      <c r="F92" s="10"/>
      <c r="G92" s="10"/>
      <c r="H92" s="10">
        <v>20</v>
      </c>
      <c r="I92" s="10"/>
      <c r="J92" s="10"/>
      <c r="L92" s="10"/>
      <c r="M92" s="10"/>
      <c r="N92" s="10"/>
      <c r="O92" s="10">
        <v>20</v>
      </c>
      <c r="P92" s="10"/>
      <c r="Q92" s="10"/>
    </row>
    <row r="93" spans="1:17" s="1" customFormat="1" ht="14.1" customHeight="1" x14ac:dyDescent="0.2">
      <c r="A93" s="8" t="s">
        <v>132</v>
      </c>
      <c r="B93" s="9" t="s">
        <v>133</v>
      </c>
      <c r="C93" s="10">
        <v>27</v>
      </c>
      <c r="D93" s="10"/>
      <c r="E93" s="10"/>
      <c r="F93" s="10"/>
      <c r="G93" s="10"/>
      <c r="H93" s="10">
        <v>27</v>
      </c>
      <c r="I93" s="10"/>
      <c r="J93" s="10"/>
      <c r="L93" s="10"/>
      <c r="M93" s="10"/>
      <c r="N93" s="10"/>
      <c r="O93" s="10">
        <v>27</v>
      </c>
      <c r="P93" s="10"/>
      <c r="Q93" s="10"/>
    </row>
    <row r="94" spans="1:17" s="1" customFormat="1" ht="14.1" customHeight="1" x14ac:dyDescent="0.2">
      <c r="A94" s="8" t="s">
        <v>88</v>
      </c>
      <c r="B94" s="9" t="s">
        <v>89</v>
      </c>
      <c r="C94" s="10">
        <v>29</v>
      </c>
      <c r="D94" s="10"/>
      <c r="E94" s="10"/>
      <c r="F94" s="10"/>
      <c r="G94" s="10"/>
      <c r="H94" s="10">
        <v>29</v>
      </c>
      <c r="I94" s="10"/>
      <c r="J94" s="10"/>
      <c r="L94" s="10"/>
      <c r="M94" s="10"/>
      <c r="N94" s="10"/>
      <c r="O94" s="10">
        <v>29</v>
      </c>
      <c r="P94" s="10"/>
      <c r="Q94" s="10"/>
    </row>
    <row r="95" spans="1:17" s="1" customFormat="1" ht="14.1" customHeight="1" x14ac:dyDescent="0.2">
      <c r="A95" s="8" t="s">
        <v>220</v>
      </c>
      <c r="B95" s="9" t="s">
        <v>221</v>
      </c>
      <c r="C95" s="10">
        <v>78</v>
      </c>
      <c r="D95" s="10"/>
      <c r="E95" s="10"/>
      <c r="F95" s="10"/>
      <c r="G95" s="10"/>
      <c r="H95" s="10">
        <v>78</v>
      </c>
      <c r="I95" s="10"/>
      <c r="J95" s="10"/>
      <c r="L95" s="10"/>
      <c r="M95" s="10"/>
      <c r="N95" s="10"/>
      <c r="O95" s="10">
        <v>78</v>
      </c>
      <c r="P95" s="10"/>
      <c r="Q95" s="10"/>
    </row>
    <row r="96" spans="1:17" s="1" customFormat="1" ht="14.1" customHeight="1" x14ac:dyDescent="0.2">
      <c r="A96" s="8" t="s">
        <v>174</v>
      </c>
      <c r="B96" s="9" t="s">
        <v>175</v>
      </c>
      <c r="C96" s="10">
        <v>84</v>
      </c>
      <c r="D96" s="10"/>
      <c r="E96" s="10"/>
      <c r="F96" s="10">
        <v>84</v>
      </c>
      <c r="G96" s="10"/>
      <c r="H96" s="10"/>
      <c r="I96" s="10"/>
      <c r="J96" s="10"/>
      <c r="L96" s="10"/>
      <c r="M96" s="10"/>
      <c r="N96" s="10"/>
      <c r="O96" s="10">
        <v>84</v>
      </c>
      <c r="P96" s="10"/>
      <c r="Q96" s="10"/>
    </row>
    <row r="97" spans="1:17" s="1" customFormat="1" ht="14.1" customHeight="1" x14ac:dyDescent="0.2">
      <c r="A97" s="8" t="s">
        <v>134</v>
      </c>
      <c r="B97" s="9" t="s">
        <v>135</v>
      </c>
      <c r="C97" s="10">
        <v>104</v>
      </c>
      <c r="D97" s="10"/>
      <c r="E97" s="10"/>
      <c r="F97" s="10">
        <v>104</v>
      </c>
      <c r="G97" s="10"/>
      <c r="H97" s="10"/>
      <c r="I97" s="10"/>
      <c r="J97" s="10"/>
      <c r="L97" s="10"/>
      <c r="M97" s="10"/>
      <c r="N97" s="10"/>
      <c r="O97" s="10">
        <v>104</v>
      </c>
      <c r="P97" s="10"/>
      <c r="Q97" s="10"/>
    </row>
    <row r="98" spans="1:17" s="1" customFormat="1" ht="14.1" customHeight="1" x14ac:dyDescent="0.2">
      <c r="A98" s="8" t="s">
        <v>46</v>
      </c>
      <c r="B98" s="9" t="s">
        <v>47</v>
      </c>
      <c r="C98" s="10">
        <v>20</v>
      </c>
      <c r="D98" s="10"/>
      <c r="E98" s="10"/>
      <c r="F98" s="10"/>
      <c r="G98" s="10"/>
      <c r="H98" s="10">
        <v>20</v>
      </c>
      <c r="I98" s="10"/>
      <c r="J98" s="10"/>
      <c r="L98" s="10"/>
      <c r="M98" s="10"/>
      <c r="N98" s="10"/>
      <c r="O98" s="10">
        <v>20</v>
      </c>
      <c r="P98" s="10"/>
      <c r="Q98" s="10"/>
    </row>
    <row r="99" spans="1:17" s="1" customFormat="1" ht="14.1" customHeight="1" x14ac:dyDescent="0.2">
      <c r="A99" s="8" t="s">
        <v>202</v>
      </c>
      <c r="B99" s="9" t="s">
        <v>203</v>
      </c>
      <c r="C99" s="10">
        <v>14</v>
      </c>
      <c r="D99" s="10"/>
      <c r="E99" s="10"/>
      <c r="F99" s="10"/>
      <c r="G99" s="10"/>
      <c r="H99" s="10">
        <v>14</v>
      </c>
      <c r="I99" s="10"/>
      <c r="J99" s="10"/>
      <c r="L99" s="10"/>
      <c r="M99" s="10"/>
      <c r="N99" s="10"/>
      <c r="O99" s="10">
        <v>14</v>
      </c>
      <c r="P99" s="10"/>
      <c r="Q99" s="10"/>
    </row>
    <row r="100" spans="1:17" s="1" customFormat="1" ht="14.1" customHeight="1" x14ac:dyDescent="0.2">
      <c r="A100" s="8" t="s">
        <v>16</v>
      </c>
      <c r="B100" s="9" t="s">
        <v>17</v>
      </c>
      <c r="C100" s="10">
        <v>35</v>
      </c>
      <c r="D100" s="10">
        <v>35</v>
      </c>
      <c r="E100" s="10"/>
      <c r="F100" s="10"/>
      <c r="G100" s="10"/>
      <c r="H100" s="10"/>
      <c r="I100" s="10"/>
      <c r="J100" s="10"/>
      <c r="L100" s="10"/>
      <c r="M100" s="10"/>
      <c r="N100" s="10">
        <v>35</v>
      </c>
      <c r="O100" s="10"/>
      <c r="P100" s="10"/>
      <c r="Q100" s="10"/>
    </row>
    <row r="101" spans="1:17" s="1" customFormat="1" ht="14.1" customHeight="1" x14ac:dyDescent="0.2">
      <c r="A101" s="8" t="s">
        <v>136</v>
      </c>
      <c r="B101" s="9" t="s">
        <v>137</v>
      </c>
      <c r="C101" s="10">
        <v>36</v>
      </c>
      <c r="D101" s="10"/>
      <c r="E101" s="10"/>
      <c r="F101" s="10"/>
      <c r="G101" s="10"/>
      <c r="H101" s="10">
        <v>36</v>
      </c>
      <c r="I101" s="10"/>
      <c r="J101" s="10"/>
      <c r="L101" s="10"/>
      <c r="M101" s="10"/>
      <c r="N101" s="10"/>
      <c r="O101" s="10">
        <v>36</v>
      </c>
      <c r="P101" s="10"/>
      <c r="Q101" s="10"/>
    </row>
    <row r="102" spans="1:17" s="1" customFormat="1" ht="14.1" customHeight="1" x14ac:dyDescent="0.2">
      <c r="A102" s="8" t="s">
        <v>18</v>
      </c>
      <c r="B102" s="9" t="s">
        <v>19</v>
      </c>
      <c r="C102" s="10">
        <v>243</v>
      </c>
      <c r="D102" s="10">
        <v>243</v>
      </c>
      <c r="E102" s="10"/>
      <c r="F102" s="10"/>
      <c r="G102" s="10"/>
      <c r="H102" s="10"/>
      <c r="I102" s="10"/>
      <c r="J102" s="10"/>
      <c r="L102" s="10"/>
      <c r="M102" s="10"/>
      <c r="N102" s="10"/>
      <c r="O102" s="10">
        <v>243</v>
      </c>
      <c r="P102" s="10"/>
      <c r="Q102" s="10"/>
    </row>
    <row r="103" spans="1:17" s="1" customFormat="1" ht="14.1" customHeight="1" x14ac:dyDescent="0.2">
      <c r="A103" s="4" t="s">
        <v>138</v>
      </c>
      <c r="B103" s="5" t="s">
        <v>139</v>
      </c>
      <c r="C103" s="6">
        <v>24</v>
      </c>
      <c r="D103" s="6"/>
      <c r="E103" s="6"/>
      <c r="F103" s="6">
        <v>24</v>
      </c>
      <c r="G103" s="6"/>
      <c r="H103" s="6"/>
      <c r="I103" s="6"/>
      <c r="J103" s="6"/>
      <c r="L103" s="6"/>
      <c r="M103" s="6"/>
      <c r="N103" s="6"/>
      <c r="O103" s="6">
        <v>24</v>
      </c>
      <c r="P103" s="6"/>
      <c r="Q103" s="6"/>
    </row>
    <row r="104" spans="1:17" s="1" customFormat="1" ht="14.1" customHeight="1" x14ac:dyDescent="0.2">
      <c r="A104" s="4" t="s">
        <v>140</v>
      </c>
      <c r="B104" s="5" t="s">
        <v>141</v>
      </c>
      <c r="C104" s="6">
        <v>128</v>
      </c>
      <c r="D104" s="6"/>
      <c r="E104" s="6"/>
      <c r="F104" s="6">
        <v>128</v>
      </c>
      <c r="G104" s="6"/>
      <c r="H104" s="6"/>
      <c r="I104" s="6"/>
      <c r="J104" s="6"/>
      <c r="L104" s="6"/>
      <c r="M104" s="6"/>
      <c r="N104" s="6"/>
      <c r="O104" s="6">
        <v>128</v>
      </c>
      <c r="P104" s="6"/>
      <c r="Q104" s="6"/>
    </row>
    <row r="105" spans="1:17" s="1" customFormat="1" ht="14.1" customHeight="1" x14ac:dyDescent="0.2">
      <c r="A105" s="14" t="s">
        <v>38</v>
      </c>
      <c r="B105" s="19" t="s">
        <v>39</v>
      </c>
      <c r="C105" s="27">
        <v>13</v>
      </c>
      <c r="D105" s="27"/>
      <c r="E105" s="27"/>
      <c r="F105" s="27"/>
      <c r="G105" s="27"/>
      <c r="H105" s="27">
        <v>13</v>
      </c>
      <c r="I105" s="27"/>
      <c r="J105" s="27"/>
      <c r="L105" s="27"/>
      <c r="M105" s="27"/>
      <c r="N105" s="27"/>
      <c r="O105" s="27">
        <v>13</v>
      </c>
      <c r="P105" s="27"/>
      <c r="Q105" s="27"/>
    </row>
    <row r="106" spans="1:17" s="1" customFormat="1" ht="32.450000000000003" customHeight="1" x14ac:dyDescent="0.2">
      <c r="A106" s="14" t="s">
        <v>222</v>
      </c>
      <c r="B106" s="19" t="s">
        <v>223</v>
      </c>
      <c r="C106" s="34">
        <v>11</v>
      </c>
      <c r="D106" s="34"/>
      <c r="E106" s="34"/>
      <c r="F106" s="34"/>
      <c r="G106" s="34"/>
      <c r="H106" s="26">
        <v>11</v>
      </c>
      <c r="I106" s="26"/>
      <c r="J106" s="26"/>
      <c r="L106" s="26"/>
      <c r="M106" s="26"/>
      <c r="N106" s="26"/>
      <c r="O106" s="26">
        <v>11</v>
      </c>
      <c r="P106" s="26"/>
      <c r="Q106" s="26"/>
    </row>
    <row r="107" spans="1:17" s="1" customFormat="1" ht="22.7" customHeight="1" x14ac:dyDescent="0.2">
      <c r="A107" s="16" t="s">
        <v>142</v>
      </c>
      <c r="B107" s="22" t="s">
        <v>143</v>
      </c>
      <c r="C107" s="27">
        <v>888</v>
      </c>
      <c r="D107" s="27">
        <v>888</v>
      </c>
      <c r="E107" s="27"/>
      <c r="F107" s="27"/>
      <c r="G107" s="27"/>
      <c r="H107" s="27"/>
      <c r="I107" s="27"/>
      <c r="J107" s="27"/>
      <c r="L107" s="27"/>
      <c r="M107" s="27"/>
      <c r="N107" s="27">
        <v>888</v>
      </c>
      <c r="O107" s="27"/>
      <c r="P107" s="27"/>
      <c r="Q107" s="27"/>
    </row>
    <row r="108" spans="1:17" s="1" customFormat="1" ht="14.1" customHeight="1" x14ac:dyDescent="0.2">
      <c r="A108" s="8" t="s">
        <v>204</v>
      </c>
      <c r="B108" s="9" t="s">
        <v>205</v>
      </c>
      <c r="C108" s="10">
        <v>50</v>
      </c>
      <c r="D108" s="10"/>
      <c r="E108" s="10"/>
      <c r="F108" s="10">
        <v>50</v>
      </c>
      <c r="G108" s="10"/>
      <c r="H108" s="10"/>
      <c r="I108" s="10"/>
      <c r="J108" s="10"/>
      <c r="L108" s="10"/>
      <c r="M108" s="10"/>
      <c r="N108" s="10"/>
      <c r="O108" s="10">
        <v>50</v>
      </c>
      <c r="P108" s="10"/>
      <c r="Q108" s="10"/>
    </row>
    <row r="109" spans="1:17" s="1" customFormat="1" ht="14.1" customHeight="1" x14ac:dyDescent="0.2">
      <c r="A109" s="8" t="s">
        <v>20</v>
      </c>
      <c r="B109" s="9" t="s">
        <v>21</v>
      </c>
      <c r="C109" s="10">
        <v>49</v>
      </c>
      <c r="D109" s="10"/>
      <c r="E109" s="10"/>
      <c r="F109" s="10"/>
      <c r="G109" s="10"/>
      <c r="H109" s="10">
        <v>49</v>
      </c>
      <c r="I109" s="10"/>
      <c r="J109" s="10"/>
      <c r="L109" s="10"/>
      <c r="M109" s="10"/>
      <c r="N109" s="10"/>
      <c r="O109" s="10">
        <v>49</v>
      </c>
      <c r="P109" s="10"/>
      <c r="Q109" s="10"/>
    </row>
    <row r="110" spans="1:17" s="1" customFormat="1" ht="14.1" customHeight="1" x14ac:dyDescent="0.2">
      <c r="A110" s="8" t="s">
        <v>22</v>
      </c>
      <c r="B110" s="9" t="s">
        <v>23</v>
      </c>
      <c r="C110" s="10">
        <v>106</v>
      </c>
      <c r="D110" s="10"/>
      <c r="E110" s="10"/>
      <c r="F110" s="10">
        <v>106</v>
      </c>
      <c r="G110" s="10"/>
      <c r="H110" s="10"/>
      <c r="I110" s="10"/>
      <c r="J110" s="10"/>
      <c r="L110" s="10"/>
      <c r="M110" s="10"/>
      <c r="N110" s="10"/>
      <c r="O110" s="10">
        <v>106</v>
      </c>
      <c r="P110" s="10"/>
      <c r="Q110" s="10"/>
    </row>
    <row r="111" spans="1:17" s="1" customFormat="1" ht="14.1" customHeight="1" x14ac:dyDescent="0.2">
      <c r="A111" s="8" t="s">
        <v>224</v>
      </c>
      <c r="B111" s="9" t="s">
        <v>225</v>
      </c>
      <c r="C111" s="10">
        <v>19</v>
      </c>
      <c r="D111" s="10"/>
      <c r="E111" s="10"/>
      <c r="F111" s="10"/>
      <c r="G111" s="10"/>
      <c r="H111" s="10">
        <v>19</v>
      </c>
      <c r="I111" s="10"/>
      <c r="J111" s="10"/>
      <c r="L111" s="10"/>
      <c r="M111" s="10"/>
      <c r="N111" s="10"/>
      <c r="O111" s="10">
        <v>19</v>
      </c>
      <c r="P111" s="10"/>
      <c r="Q111" s="10"/>
    </row>
    <row r="112" spans="1:17" s="1" customFormat="1" ht="14.1" customHeight="1" x14ac:dyDescent="0.2">
      <c r="A112" s="8" t="s">
        <v>48</v>
      </c>
      <c r="B112" s="9" t="s">
        <v>49</v>
      </c>
      <c r="C112" s="10">
        <v>35</v>
      </c>
      <c r="D112" s="10"/>
      <c r="E112" s="10"/>
      <c r="F112" s="10"/>
      <c r="G112" s="10"/>
      <c r="H112" s="10">
        <v>35</v>
      </c>
      <c r="I112" s="10"/>
      <c r="J112" s="10"/>
      <c r="L112" s="10"/>
      <c r="M112" s="10"/>
      <c r="N112" s="10"/>
      <c r="O112" s="10">
        <v>35</v>
      </c>
      <c r="P112" s="10"/>
      <c r="Q112" s="10"/>
    </row>
    <row r="113" spans="1:17" s="1" customFormat="1" ht="14.1" customHeight="1" x14ac:dyDescent="0.2">
      <c r="A113" s="4" t="s">
        <v>278</v>
      </c>
      <c r="B113" s="5" t="s">
        <v>279</v>
      </c>
      <c r="C113" s="6">
        <v>59</v>
      </c>
      <c r="D113" s="6"/>
      <c r="E113" s="6"/>
      <c r="F113" s="6"/>
      <c r="G113" s="6"/>
      <c r="H113" s="6">
        <v>59</v>
      </c>
      <c r="I113" s="6"/>
      <c r="J113" s="6"/>
      <c r="L113" s="6"/>
      <c r="M113" s="6"/>
      <c r="N113" s="6"/>
      <c r="O113" s="6">
        <v>59</v>
      </c>
      <c r="P113" s="6"/>
      <c r="Q113" s="6"/>
    </row>
    <row r="114" spans="1:17" s="1" customFormat="1" ht="14.1" customHeight="1" x14ac:dyDescent="0.2">
      <c r="A114" s="4" t="s">
        <v>76</v>
      </c>
      <c r="B114" s="5" t="s">
        <v>77</v>
      </c>
      <c r="C114" s="6">
        <v>14</v>
      </c>
      <c r="D114" s="6"/>
      <c r="E114" s="6"/>
      <c r="F114" s="6"/>
      <c r="G114" s="6"/>
      <c r="H114" s="6">
        <v>14</v>
      </c>
      <c r="I114" s="6"/>
      <c r="J114" s="6"/>
      <c r="L114" s="6"/>
      <c r="M114" s="6"/>
      <c r="N114" s="6"/>
      <c r="O114" s="6">
        <v>14</v>
      </c>
      <c r="P114" s="6"/>
      <c r="Q114" s="6"/>
    </row>
    <row r="115" spans="1:17" s="1" customFormat="1" ht="14.1" customHeight="1" x14ac:dyDescent="0.2">
      <c r="A115" s="14" t="s">
        <v>206</v>
      </c>
      <c r="B115" s="19" t="s">
        <v>207</v>
      </c>
      <c r="C115" s="27">
        <v>13</v>
      </c>
      <c r="D115" s="27"/>
      <c r="E115" s="27"/>
      <c r="F115" s="27"/>
      <c r="G115" s="27"/>
      <c r="H115" s="27">
        <v>13</v>
      </c>
      <c r="I115" s="27"/>
      <c r="J115" s="27"/>
      <c r="L115" s="27"/>
      <c r="M115" s="27"/>
      <c r="N115" s="27"/>
      <c r="O115" s="27">
        <v>13</v>
      </c>
      <c r="P115" s="27"/>
      <c r="Q115" s="27"/>
    </row>
    <row r="116" spans="1:17" s="1" customFormat="1" ht="32.450000000000003" customHeight="1" x14ac:dyDescent="0.2">
      <c r="A116" s="14" t="s">
        <v>144</v>
      </c>
      <c r="B116" s="19" t="s">
        <v>145</v>
      </c>
      <c r="C116" s="34">
        <v>33</v>
      </c>
      <c r="D116" s="34">
        <v>33</v>
      </c>
      <c r="E116" s="34"/>
      <c r="F116" s="34"/>
      <c r="G116" s="34"/>
      <c r="H116" s="26"/>
      <c r="I116" s="26"/>
      <c r="J116" s="26"/>
      <c r="L116" s="26"/>
      <c r="M116" s="26"/>
      <c r="N116" s="26"/>
      <c r="O116" s="26">
        <v>33</v>
      </c>
      <c r="P116" s="26"/>
      <c r="Q116" s="26"/>
    </row>
    <row r="117" spans="1:17" s="1" customFormat="1" ht="22.7" customHeight="1" x14ac:dyDescent="0.2">
      <c r="A117" s="16" t="s">
        <v>244</v>
      </c>
      <c r="B117" s="22" t="s">
        <v>245</v>
      </c>
      <c r="C117" s="27">
        <v>143</v>
      </c>
      <c r="D117" s="27"/>
      <c r="E117" s="27"/>
      <c r="F117" s="27">
        <v>143</v>
      </c>
      <c r="G117" s="27"/>
      <c r="H117" s="27"/>
      <c r="I117" s="27"/>
      <c r="J117" s="27"/>
      <c r="L117" s="27"/>
      <c r="M117" s="27"/>
      <c r="N117" s="27"/>
      <c r="O117" s="27">
        <v>143</v>
      </c>
      <c r="P117" s="27"/>
      <c r="Q117" s="27"/>
    </row>
    <row r="118" spans="1:17" s="1" customFormat="1" ht="14.1" customHeight="1" x14ac:dyDescent="0.2">
      <c r="A118" s="8" t="s">
        <v>246</v>
      </c>
      <c r="B118" s="9" t="s">
        <v>247</v>
      </c>
      <c r="C118" s="10">
        <v>311</v>
      </c>
      <c r="D118" s="10"/>
      <c r="E118" s="10"/>
      <c r="F118" s="10">
        <v>311</v>
      </c>
      <c r="G118" s="10"/>
      <c r="H118" s="10"/>
      <c r="I118" s="10"/>
      <c r="J118" s="10"/>
      <c r="L118" s="10"/>
      <c r="M118" s="10"/>
      <c r="N118" s="10"/>
      <c r="O118" s="10">
        <v>311</v>
      </c>
      <c r="P118" s="10"/>
      <c r="Q118" s="10"/>
    </row>
    <row r="119" spans="1:17" s="1" customFormat="1" ht="14.1" customHeight="1" x14ac:dyDescent="0.2">
      <c r="A119" s="8" t="s">
        <v>248</v>
      </c>
      <c r="B119" s="9" t="s">
        <v>249</v>
      </c>
      <c r="C119" s="10">
        <v>126</v>
      </c>
      <c r="D119" s="10"/>
      <c r="E119" s="10"/>
      <c r="F119" s="10"/>
      <c r="G119" s="10"/>
      <c r="H119" s="10">
        <v>126</v>
      </c>
      <c r="I119" s="10"/>
      <c r="J119" s="10"/>
      <c r="L119" s="10"/>
      <c r="M119" s="10"/>
      <c r="N119" s="10"/>
      <c r="O119" s="10">
        <v>126</v>
      </c>
      <c r="P119" s="10"/>
      <c r="Q119" s="10"/>
    </row>
    <row r="120" spans="1:17" s="1" customFormat="1" ht="14.1" customHeight="1" x14ac:dyDescent="0.2">
      <c r="A120" s="8" t="s">
        <v>70</v>
      </c>
      <c r="B120" s="9" t="s">
        <v>71</v>
      </c>
      <c r="C120" s="10">
        <v>2225</v>
      </c>
      <c r="D120" s="10"/>
      <c r="E120" s="10"/>
      <c r="F120" s="10">
        <v>2225</v>
      </c>
      <c r="G120" s="10"/>
      <c r="H120" s="10"/>
      <c r="I120" s="10"/>
      <c r="J120" s="10"/>
      <c r="L120" s="10"/>
      <c r="M120" s="10"/>
      <c r="N120" s="10"/>
      <c r="O120" s="10">
        <v>2225</v>
      </c>
      <c r="P120" s="10"/>
      <c r="Q120" s="10"/>
    </row>
    <row r="121" spans="1:17" s="1" customFormat="1" ht="14.1" customHeight="1" x14ac:dyDescent="0.2">
      <c r="A121" s="8" t="s">
        <v>146</v>
      </c>
      <c r="B121" s="9" t="s">
        <v>147</v>
      </c>
      <c r="C121" s="10">
        <v>34</v>
      </c>
      <c r="D121" s="10"/>
      <c r="E121" s="10"/>
      <c r="F121" s="10">
        <v>34</v>
      </c>
      <c r="G121" s="10"/>
      <c r="H121" s="10"/>
      <c r="I121" s="10"/>
      <c r="J121" s="10"/>
      <c r="L121" s="10"/>
      <c r="M121" s="10"/>
      <c r="N121" s="10"/>
      <c r="O121" s="10">
        <v>34</v>
      </c>
      <c r="P121" s="10"/>
      <c r="Q121" s="10"/>
    </row>
    <row r="122" spans="1:17" s="1" customFormat="1" ht="14.1" customHeight="1" x14ac:dyDescent="0.2">
      <c r="A122" s="8" t="s">
        <v>24</v>
      </c>
      <c r="B122" s="9" t="s">
        <v>25</v>
      </c>
      <c r="C122" s="10">
        <v>60</v>
      </c>
      <c r="D122" s="10">
        <v>60</v>
      </c>
      <c r="E122" s="10"/>
      <c r="F122" s="10"/>
      <c r="G122" s="10"/>
      <c r="H122" s="10"/>
      <c r="I122" s="10"/>
      <c r="J122" s="10"/>
      <c r="L122" s="10"/>
      <c r="M122" s="10"/>
      <c r="N122" s="10"/>
      <c r="O122" s="10">
        <v>60</v>
      </c>
      <c r="P122" s="10"/>
      <c r="Q122" s="10"/>
    </row>
    <row r="123" spans="1:17" s="1" customFormat="1" ht="14.1" customHeight="1" x14ac:dyDescent="0.2">
      <c r="A123" s="8" t="s">
        <v>90</v>
      </c>
      <c r="B123" s="9" t="s">
        <v>91</v>
      </c>
      <c r="C123" s="10">
        <v>21</v>
      </c>
      <c r="D123" s="10"/>
      <c r="E123" s="10"/>
      <c r="F123" s="10"/>
      <c r="G123" s="10"/>
      <c r="H123" s="10">
        <v>21</v>
      </c>
      <c r="I123" s="10"/>
      <c r="J123" s="10"/>
      <c r="L123" s="10"/>
      <c r="M123" s="10"/>
      <c r="N123" s="10"/>
      <c r="O123" s="10">
        <v>21</v>
      </c>
      <c r="P123" s="10"/>
      <c r="Q123" s="10"/>
    </row>
    <row r="124" spans="1:17" s="1" customFormat="1" ht="14.1" customHeight="1" x14ac:dyDescent="0.2">
      <c r="A124" s="8" t="s">
        <v>280</v>
      </c>
      <c r="B124" s="9" t="s">
        <v>281</v>
      </c>
      <c r="C124" s="10">
        <v>19</v>
      </c>
      <c r="D124" s="10"/>
      <c r="E124" s="10"/>
      <c r="F124" s="10"/>
      <c r="G124" s="10"/>
      <c r="H124" s="10">
        <v>19</v>
      </c>
      <c r="I124" s="10"/>
      <c r="J124" s="10"/>
      <c r="L124" s="10"/>
      <c r="M124" s="10"/>
      <c r="N124" s="10"/>
      <c r="O124" s="10">
        <v>19</v>
      </c>
      <c r="P124" s="10"/>
      <c r="Q124" s="10"/>
    </row>
    <row r="125" spans="1:17" s="1" customFormat="1" ht="14.1" customHeight="1" x14ac:dyDescent="0.2">
      <c r="A125" s="4" t="s">
        <v>26</v>
      </c>
      <c r="B125" s="5" t="s">
        <v>27</v>
      </c>
      <c r="C125" s="6">
        <v>36</v>
      </c>
      <c r="D125" s="6"/>
      <c r="E125" s="6"/>
      <c r="F125" s="6"/>
      <c r="G125" s="6"/>
      <c r="H125" s="6">
        <v>36</v>
      </c>
      <c r="I125" s="6"/>
      <c r="J125" s="6"/>
      <c r="L125" s="6"/>
      <c r="M125" s="6"/>
      <c r="N125" s="6"/>
      <c r="O125" s="6">
        <v>36</v>
      </c>
      <c r="P125" s="6"/>
      <c r="Q125" s="6"/>
    </row>
    <row r="126" spans="1:17" s="1" customFormat="1" ht="14.1" customHeight="1" x14ac:dyDescent="0.2">
      <c r="A126" s="4" t="s">
        <v>176</v>
      </c>
      <c r="B126" s="5" t="s">
        <v>177</v>
      </c>
      <c r="C126" s="6">
        <v>48</v>
      </c>
      <c r="D126" s="6"/>
      <c r="E126" s="6"/>
      <c r="F126" s="6"/>
      <c r="G126" s="6">
        <v>48</v>
      </c>
      <c r="H126" s="6"/>
      <c r="I126" s="6"/>
      <c r="J126" s="6"/>
      <c r="L126" s="6"/>
      <c r="M126" s="6"/>
      <c r="N126" s="6"/>
      <c r="O126" s="6">
        <v>48</v>
      </c>
      <c r="P126" s="6"/>
      <c r="Q126" s="6"/>
    </row>
    <row r="127" spans="1:17" s="1" customFormat="1" ht="14.1" customHeight="1" x14ac:dyDescent="0.2">
      <c r="A127" s="14" t="s">
        <v>250</v>
      </c>
      <c r="B127" s="19" t="s">
        <v>251</v>
      </c>
      <c r="C127" s="27">
        <v>104</v>
      </c>
      <c r="D127" s="27"/>
      <c r="E127" s="27"/>
      <c r="F127" s="27"/>
      <c r="G127" s="27">
        <v>104</v>
      </c>
      <c r="H127" s="27"/>
      <c r="I127" s="27"/>
      <c r="J127" s="27"/>
      <c r="L127" s="27"/>
      <c r="M127" s="27"/>
      <c r="N127" s="27"/>
      <c r="O127" s="27">
        <v>104</v>
      </c>
      <c r="P127" s="27"/>
      <c r="Q127" s="27"/>
    </row>
    <row r="128" spans="1:17" s="1" customFormat="1" ht="32.450000000000003" customHeight="1" x14ac:dyDescent="0.2">
      <c r="A128" s="14" t="s">
        <v>252</v>
      </c>
      <c r="B128" s="19" t="s">
        <v>253</v>
      </c>
      <c r="C128" s="34">
        <v>14</v>
      </c>
      <c r="D128" s="34"/>
      <c r="E128" s="34"/>
      <c r="F128" s="34"/>
      <c r="G128" s="34"/>
      <c r="H128" s="26">
        <v>14</v>
      </c>
      <c r="I128" s="26"/>
      <c r="J128" s="26"/>
      <c r="L128" s="26"/>
      <c r="M128" s="26"/>
      <c r="N128" s="26"/>
      <c r="O128" s="26">
        <v>14</v>
      </c>
      <c r="P128" s="26"/>
      <c r="Q128" s="26"/>
    </row>
    <row r="129" spans="1:17" s="1" customFormat="1" ht="22.7" customHeight="1" x14ac:dyDescent="0.2">
      <c r="A129" s="16" t="s">
        <v>148</v>
      </c>
      <c r="B129" s="22" t="s">
        <v>149</v>
      </c>
      <c r="C129" s="27">
        <v>261</v>
      </c>
      <c r="D129" s="27">
        <v>261</v>
      </c>
      <c r="E129" s="27"/>
      <c r="F129" s="27"/>
      <c r="G129" s="27"/>
      <c r="H129" s="27"/>
      <c r="I129" s="27"/>
      <c r="J129" s="27"/>
      <c r="L129" s="27"/>
      <c r="M129" s="27"/>
      <c r="N129" s="27">
        <v>261</v>
      </c>
      <c r="O129" s="27"/>
      <c r="P129" s="27"/>
      <c r="Q129" s="27"/>
    </row>
    <row r="130" spans="1:17" s="1" customFormat="1" ht="14.1" customHeight="1" x14ac:dyDescent="0.2">
      <c r="A130" s="8" t="s">
        <v>194</v>
      </c>
      <c r="B130" s="9" t="s">
        <v>195</v>
      </c>
      <c r="C130" s="10">
        <v>32</v>
      </c>
      <c r="D130" s="10"/>
      <c r="E130" s="10"/>
      <c r="F130" s="10"/>
      <c r="G130" s="10">
        <v>32</v>
      </c>
      <c r="H130" s="10"/>
      <c r="I130" s="10"/>
      <c r="J130" s="10"/>
      <c r="L130" s="10"/>
      <c r="M130" s="10"/>
      <c r="N130" s="10"/>
      <c r="O130" s="10">
        <v>32</v>
      </c>
      <c r="P130" s="10"/>
      <c r="Q130" s="10"/>
    </row>
    <row r="131" spans="1:17" s="1" customFormat="1" ht="14.1" customHeight="1" x14ac:dyDescent="0.2">
      <c r="A131" s="8" t="s">
        <v>282</v>
      </c>
      <c r="B131" s="9" t="s">
        <v>283</v>
      </c>
      <c r="C131" s="10">
        <v>171</v>
      </c>
      <c r="D131" s="10"/>
      <c r="E131" s="10"/>
      <c r="F131" s="10">
        <v>171</v>
      </c>
      <c r="G131" s="10"/>
      <c r="H131" s="10"/>
      <c r="I131" s="10"/>
      <c r="J131" s="10"/>
      <c r="L131" s="10"/>
      <c r="M131" s="10"/>
      <c r="N131" s="10"/>
      <c r="O131" s="10">
        <v>171</v>
      </c>
      <c r="P131" s="10"/>
      <c r="Q131" s="10"/>
    </row>
    <row r="132" spans="1:17" s="1" customFormat="1" ht="14.1" customHeight="1" x14ac:dyDescent="0.2">
      <c r="A132" s="8" t="s">
        <v>72</v>
      </c>
      <c r="B132" s="9" t="s">
        <v>73</v>
      </c>
      <c r="C132" s="10">
        <v>49</v>
      </c>
      <c r="D132" s="10"/>
      <c r="E132" s="10"/>
      <c r="F132" s="10">
        <v>49</v>
      </c>
      <c r="G132" s="10"/>
      <c r="H132" s="10"/>
      <c r="I132" s="10"/>
      <c r="J132" s="10"/>
      <c r="L132" s="10"/>
      <c r="M132" s="10"/>
      <c r="N132" s="10"/>
      <c r="O132" s="10">
        <v>49</v>
      </c>
      <c r="P132" s="10"/>
      <c r="Q132" s="10"/>
    </row>
    <row r="133" spans="1:17" s="1" customFormat="1" ht="14.1" customHeight="1" x14ac:dyDescent="0.2">
      <c r="A133" s="8" t="s">
        <v>254</v>
      </c>
      <c r="B133" s="9" t="s">
        <v>255</v>
      </c>
      <c r="C133" s="10">
        <v>186</v>
      </c>
      <c r="D133" s="10"/>
      <c r="E133" s="10"/>
      <c r="F133" s="10"/>
      <c r="G133" s="10">
        <v>186</v>
      </c>
      <c r="H133" s="10"/>
      <c r="I133" s="10"/>
      <c r="J133" s="10"/>
      <c r="L133" s="10"/>
      <c r="M133" s="10"/>
      <c r="N133" s="10"/>
      <c r="O133" s="10">
        <v>186</v>
      </c>
      <c r="P133" s="10"/>
      <c r="Q133" s="10"/>
    </row>
    <row r="134" spans="1:17" s="1" customFormat="1" ht="14.1" customHeight="1" x14ac:dyDescent="0.2">
      <c r="A134" s="8" t="s">
        <v>150</v>
      </c>
      <c r="B134" s="9" t="s">
        <v>151</v>
      </c>
      <c r="C134" s="10">
        <v>366</v>
      </c>
      <c r="D134" s="10">
        <v>366</v>
      </c>
      <c r="E134" s="10"/>
      <c r="F134" s="10"/>
      <c r="G134" s="10"/>
      <c r="H134" s="10"/>
      <c r="I134" s="10"/>
      <c r="J134" s="10"/>
      <c r="L134" s="10"/>
      <c r="M134" s="10"/>
      <c r="N134" s="10"/>
      <c r="O134" s="10">
        <v>366</v>
      </c>
      <c r="P134" s="10"/>
      <c r="Q134" s="10"/>
    </row>
    <row r="135" spans="1:17" s="1" customFormat="1" ht="14.1" customHeight="1" x14ac:dyDescent="0.2">
      <c r="A135" s="8" t="s">
        <v>74</v>
      </c>
      <c r="B135" s="9" t="s">
        <v>75</v>
      </c>
      <c r="C135" s="10">
        <v>46</v>
      </c>
      <c r="D135" s="10"/>
      <c r="E135" s="10"/>
      <c r="F135" s="10"/>
      <c r="G135" s="10"/>
      <c r="H135" s="10">
        <v>46</v>
      </c>
      <c r="I135" s="10"/>
      <c r="J135" s="10"/>
      <c r="L135" s="10"/>
      <c r="M135" s="10"/>
      <c r="N135" s="10"/>
      <c r="O135" s="10">
        <v>46</v>
      </c>
      <c r="P135" s="10"/>
      <c r="Q135" s="10"/>
    </row>
    <row r="136" spans="1:17" s="1" customFormat="1" ht="14.1" customHeight="1" x14ac:dyDescent="0.2">
      <c r="A136" s="8" t="s">
        <v>28</v>
      </c>
      <c r="B136" s="9" t="s">
        <v>29</v>
      </c>
      <c r="C136" s="10">
        <v>19</v>
      </c>
      <c r="D136" s="10"/>
      <c r="E136" s="10"/>
      <c r="F136" s="10"/>
      <c r="G136" s="10"/>
      <c r="H136" s="10">
        <v>19</v>
      </c>
      <c r="I136" s="10"/>
      <c r="J136" s="10"/>
      <c r="L136" s="10"/>
      <c r="M136" s="10"/>
      <c r="N136" s="10"/>
      <c r="O136" s="10">
        <v>19</v>
      </c>
      <c r="P136" s="10"/>
      <c r="Q136" s="10"/>
    </row>
    <row r="137" spans="1:17" s="1" customFormat="1" ht="14.1" customHeight="1" x14ac:dyDescent="0.2">
      <c r="A137" s="4" t="s">
        <v>178</v>
      </c>
      <c r="B137" s="5" t="s">
        <v>179</v>
      </c>
      <c r="C137" s="6">
        <v>373</v>
      </c>
      <c r="D137" s="6">
        <v>373</v>
      </c>
      <c r="E137" s="6"/>
      <c r="F137" s="6"/>
      <c r="G137" s="6"/>
      <c r="H137" s="6"/>
      <c r="I137" s="6"/>
      <c r="J137" s="6"/>
      <c r="L137" s="6"/>
      <c r="M137" s="6"/>
      <c r="N137" s="6"/>
      <c r="O137" s="6">
        <v>373</v>
      </c>
      <c r="P137" s="6"/>
      <c r="Q137" s="6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opLeftCell="A127"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4" width="10.140625" customWidth="1"/>
    <col min="5" max="19" width="15.42578125" customWidth="1"/>
  </cols>
  <sheetData>
    <row r="1" spans="1:1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422</v>
      </c>
      <c r="E1" s="2" t="s">
        <v>351</v>
      </c>
      <c r="F1" s="2" t="s">
        <v>352</v>
      </c>
      <c r="G1" s="2" t="s">
        <v>353</v>
      </c>
      <c r="H1" s="2" t="s">
        <v>354</v>
      </c>
      <c r="I1" s="2" t="s">
        <v>355</v>
      </c>
      <c r="J1" s="2" t="s">
        <v>356</v>
      </c>
      <c r="K1" s="2" t="s">
        <v>357</v>
      </c>
      <c r="L1" s="2" t="s">
        <v>358</v>
      </c>
      <c r="M1" s="2" t="s">
        <v>359</v>
      </c>
      <c r="N1" s="2" t="s">
        <v>360</v>
      </c>
      <c r="O1" s="2" t="s">
        <v>361</v>
      </c>
      <c r="P1" s="2" t="s">
        <v>362</v>
      </c>
      <c r="Q1" s="2" t="s">
        <v>299</v>
      </c>
      <c r="R1" s="2" t="s">
        <v>363</v>
      </c>
      <c r="S1" s="2" t="s">
        <v>327</v>
      </c>
    </row>
    <row r="2" spans="1:19" s="1" customFormat="1" ht="14.1" customHeight="1" x14ac:dyDescent="0.2">
      <c r="A2" s="4" t="s">
        <v>78</v>
      </c>
      <c r="B2" s="5" t="s">
        <v>79</v>
      </c>
      <c r="C2" s="6">
        <v>20</v>
      </c>
      <c r="D2" s="12">
        <v>838.43094474969473</v>
      </c>
      <c r="E2" s="6">
        <v>1</v>
      </c>
      <c r="F2" s="6">
        <v>2</v>
      </c>
      <c r="G2" s="6">
        <v>10</v>
      </c>
      <c r="H2" s="6">
        <v>6</v>
      </c>
      <c r="I2" s="6">
        <v>1</v>
      </c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s="1" customFormat="1" ht="14.1" customHeight="1" x14ac:dyDescent="0.2">
      <c r="A3" s="4" t="s">
        <v>256</v>
      </c>
      <c r="B3" s="5" t="s">
        <v>257</v>
      </c>
      <c r="C3" s="6">
        <v>23</v>
      </c>
      <c r="D3" s="12">
        <v>847.71447755143402</v>
      </c>
      <c r="E3" s="6">
        <v>2</v>
      </c>
      <c r="F3" s="6">
        <v>4</v>
      </c>
      <c r="G3" s="6">
        <v>8</v>
      </c>
      <c r="H3" s="6">
        <v>7</v>
      </c>
      <c r="I3" s="6">
        <v>2</v>
      </c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1" customFormat="1" ht="14.1" customHeight="1" x14ac:dyDescent="0.2">
      <c r="A4" s="14" t="s">
        <v>258</v>
      </c>
      <c r="B4" s="19" t="s">
        <v>259</v>
      </c>
      <c r="C4" s="27">
        <v>935</v>
      </c>
      <c r="D4" s="31">
        <v>917.72785305699324</v>
      </c>
      <c r="E4" s="27">
        <v>11</v>
      </c>
      <c r="F4" s="27">
        <v>107</v>
      </c>
      <c r="G4" s="27">
        <v>446</v>
      </c>
      <c r="H4" s="27">
        <v>266</v>
      </c>
      <c r="I4" s="27">
        <v>65</v>
      </c>
      <c r="J4" s="27">
        <v>17</v>
      </c>
      <c r="K4" s="27">
        <v>1</v>
      </c>
      <c r="L4" s="27">
        <v>1</v>
      </c>
      <c r="M4" s="27"/>
      <c r="N4" s="27">
        <v>1</v>
      </c>
      <c r="O4" s="27"/>
      <c r="P4" s="27"/>
      <c r="Q4" s="27"/>
      <c r="R4" s="27"/>
      <c r="S4" s="27">
        <v>20</v>
      </c>
    </row>
    <row r="5" spans="1:19" s="1" customFormat="1" ht="14.1" customHeight="1" x14ac:dyDescent="0.2">
      <c r="A5" s="14" t="s">
        <v>228</v>
      </c>
      <c r="B5" s="20" t="s">
        <v>229</v>
      </c>
      <c r="C5" s="26">
        <v>16</v>
      </c>
      <c r="D5" s="33">
        <v>1755.8340670385924</v>
      </c>
      <c r="E5" s="26"/>
      <c r="F5" s="26">
        <v>1</v>
      </c>
      <c r="G5" s="26">
        <v>5</v>
      </c>
      <c r="H5" s="26">
        <v>4</v>
      </c>
      <c r="I5" s="26">
        <v>5</v>
      </c>
      <c r="J5" s="26"/>
      <c r="K5" s="26"/>
      <c r="L5" s="26"/>
      <c r="M5" s="26"/>
      <c r="N5" s="26"/>
      <c r="O5" s="26"/>
      <c r="P5" s="26">
        <v>1</v>
      </c>
      <c r="Q5" s="26"/>
      <c r="R5" s="26"/>
      <c r="S5" s="26"/>
    </row>
    <row r="6" spans="1:19" s="1" customFormat="1" ht="18.2" customHeight="1" x14ac:dyDescent="0.2">
      <c r="A6" s="14" t="s">
        <v>208</v>
      </c>
      <c r="B6" s="19" t="s">
        <v>209</v>
      </c>
      <c r="C6" s="25">
        <v>50</v>
      </c>
      <c r="D6" s="32">
        <v>869.6175732600733</v>
      </c>
      <c r="E6" s="25">
        <v>2</v>
      </c>
      <c r="F6" s="26">
        <v>9</v>
      </c>
      <c r="G6" s="26">
        <v>24</v>
      </c>
      <c r="H6" s="26">
        <v>9</v>
      </c>
      <c r="I6" s="26">
        <v>6</v>
      </c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1" customFormat="1" ht="22.7" customHeight="1" x14ac:dyDescent="0.2">
      <c r="A7" s="16" t="s">
        <v>14</v>
      </c>
      <c r="B7" s="22" t="s">
        <v>15</v>
      </c>
      <c r="C7" s="27">
        <v>10</v>
      </c>
      <c r="D7" s="31">
        <v>1210.2</v>
      </c>
      <c r="E7" s="27"/>
      <c r="F7" s="27">
        <v>1</v>
      </c>
      <c r="G7" s="27">
        <v>5</v>
      </c>
      <c r="H7" s="27"/>
      <c r="I7" s="27">
        <v>3</v>
      </c>
      <c r="J7" s="27">
        <v>1</v>
      </c>
      <c r="K7" s="27"/>
      <c r="L7" s="27"/>
      <c r="M7" s="27"/>
      <c r="N7" s="27"/>
      <c r="O7" s="27"/>
      <c r="P7" s="27"/>
      <c r="Q7" s="27"/>
      <c r="R7" s="27"/>
      <c r="S7" s="27"/>
    </row>
    <row r="8" spans="1:19" s="1" customFormat="1" ht="14.1" customHeight="1" x14ac:dyDescent="0.2">
      <c r="A8" s="8" t="s">
        <v>80</v>
      </c>
      <c r="B8" s="9" t="s">
        <v>81</v>
      </c>
      <c r="C8" s="10">
        <v>19</v>
      </c>
      <c r="D8" s="13">
        <v>976.34081196581189</v>
      </c>
      <c r="E8" s="10">
        <v>1</v>
      </c>
      <c r="F8" s="10">
        <v>1</v>
      </c>
      <c r="G8" s="10">
        <v>4</v>
      </c>
      <c r="H8" s="10">
        <v>10</v>
      </c>
      <c r="I8" s="10">
        <v>2</v>
      </c>
      <c r="J8" s="10"/>
      <c r="K8" s="10"/>
      <c r="L8" s="10"/>
      <c r="M8" s="10"/>
      <c r="N8" s="10"/>
      <c r="O8" s="10"/>
      <c r="P8" s="10"/>
      <c r="Q8" s="10"/>
      <c r="R8" s="10"/>
      <c r="S8" s="10">
        <v>1</v>
      </c>
    </row>
    <row r="9" spans="1:19" s="1" customFormat="1" ht="14.1" customHeight="1" x14ac:dyDescent="0.2">
      <c r="A9" s="8" t="s">
        <v>92</v>
      </c>
      <c r="B9" s="9" t="s">
        <v>93</v>
      </c>
      <c r="C9" s="10">
        <v>262</v>
      </c>
      <c r="D9" s="13">
        <v>1161.4399119793602</v>
      </c>
      <c r="E9" s="10">
        <v>3</v>
      </c>
      <c r="F9" s="10">
        <v>17</v>
      </c>
      <c r="G9" s="10">
        <v>85</v>
      </c>
      <c r="H9" s="10">
        <v>81</v>
      </c>
      <c r="I9" s="10">
        <v>56</v>
      </c>
      <c r="J9" s="10">
        <v>15</v>
      </c>
      <c r="K9" s="10">
        <v>3</v>
      </c>
      <c r="L9" s="10"/>
      <c r="M9" s="10"/>
      <c r="N9" s="10"/>
      <c r="O9" s="10"/>
      <c r="P9" s="10"/>
      <c r="Q9" s="10"/>
      <c r="R9" s="10">
        <v>1</v>
      </c>
      <c r="S9" s="10">
        <v>1</v>
      </c>
    </row>
    <row r="10" spans="1:19" s="1" customFormat="1" ht="14.1" customHeight="1" x14ac:dyDescent="0.2">
      <c r="A10" s="8" t="s">
        <v>50</v>
      </c>
      <c r="B10" s="9" t="s">
        <v>51</v>
      </c>
      <c r="C10" s="10">
        <v>369</v>
      </c>
      <c r="D10" s="13">
        <v>1117.3711682605258</v>
      </c>
      <c r="E10" s="10">
        <v>4</v>
      </c>
      <c r="F10" s="10">
        <v>19</v>
      </c>
      <c r="G10" s="10">
        <v>135</v>
      </c>
      <c r="H10" s="10">
        <v>134</v>
      </c>
      <c r="I10" s="10">
        <v>49</v>
      </c>
      <c r="J10" s="10">
        <v>19</v>
      </c>
      <c r="K10" s="10">
        <v>2</v>
      </c>
      <c r="L10" s="10"/>
      <c r="M10" s="10"/>
      <c r="N10" s="10"/>
      <c r="O10" s="10"/>
      <c r="P10" s="10">
        <v>1</v>
      </c>
      <c r="Q10" s="10"/>
      <c r="R10" s="10"/>
      <c r="S10" s="10">
        <v>6</v>
      </c>
    </row>
    <row r="11" spans="1:19" s="1" customFormat="1" ht="14.1" customHeight="1" x14ac:dyDescent="0.2">
      <c r="A11" s="8" t="s">
        <v>52</v>
      </c>
      <c r="B11" s="9" t="s">
        <v>53</v>
      </c>
      <c r="C11" s="10">
        <v>74</v>
      </c>
      <c r="D11" s="13">
        <v>1093.1853385351667</v>
      </c>
      <c r="E11" s="10">
        <v>2</v>
      </c>
      <c r="F11" s="10">
        <v>6</v>
      </c>
      <c r="G11" s="10">
        <v>21</v>
      </c>
      <c r="H11" s="10">
        <v>29</v>
      </c>
      <c r="I11" s="10">
        <v>15</v>
      </c>
      <c r="J11" s="10"/>
      <c r="K11" s="10"/>
      <c r="L11" s="10"/>
      <c r="M11" s="10"/>
      <c r="N11" s="10"/>
      <c r="O11" s="10"/>
      <c r="P11" s="10"/>
      <c r="Q11" s="10"/>
      <c r="R11" s="10"/>
      <c r="S11" s="10">
        <v>1</v>
      </c>
    </row>
    <row r="12" spans="1:19" s="1" customFormat="1" ht="14.1" customHeight="1" x14ac:dyDescent="0.2">
      <c r="A12" s="8" t="s">
        <v>230</v>
      </c>
      <c r="B12" s="9" t="s">
        <v>231</v>
      </c>
      <c r="C12" s="10">
        <v>21</v>
      </c>
      <c r="D12" s="13">
        <v>895.54741631245395</v>
      </c>
      <c r="E12" s="10"/>
      <c r="F12" s="10">
        <v>1</v>
      </c>
      <c r="G12" s="10">
        <v>9</v>
      </c>
      <c r="H12" s="10">
        <v>6</v>
      </c>
      <c r="I12" s="10">
        <v>3</v>
      </c>
      <c r="J12" s="10"/>
      <c r="K12" s="10"/>
      <c r="L12" s="10"/>
      <c r="M12" s="10"/>
      <c r="N12" s="10"/>
      <c r="O12" s="10"/>
      <c r="P12" s="10"/>
      <c r="Q12" s="10"/>
      <c r="R12" s="10"/>
      <c r="S12" s="10">
        <v>2</v>
      </c>
    </row>
    <row r="13" spans="1:19" s="1" customFormat="1" ht="14.1" customHeight="1" x14ac:dyDescent="0.2">
      <c r="A13" s="8" t="s">
        <v>94</v>
      </c>
      <c r="B13" s="9" t="s">
        <v>95</v>
      </c>
      <c r="C13" s="10">
        <v>37</v>
      </c>
      <c r="D13" s="13">
        <v>1019.3859725109726</v>
      </c>
      <c r="E13" s="10">
        <v>1</v>
      </c>
      <c r="F13" s="10">
        <v>3</v>
      </c>
      <c r="G13" s="10">
        <v>11</v>
      </c>
      <c r="H13" s="10">
        <v>15</v>
      </c>
      <c r="I13" s="10">
        <v>3</v>
      </c>
      <c r="J13" s="10">
        <v>1</v>
      </c>
      <c r="K13" s="10">
        <v>1</v>
      </c>
      <c r="L13" s="10"/>
      <c r="M13" s="10"/>
      <c r="N13" s="10"/>
      <c r="O13" s="10"/>
      <c r="P13" s="10"/>
      <c r="Q13" s="10"/>
      <c r="R13" s="10"/>
      <c r="S13" s="10">
        <v>2</v>
      </c>
    </row>
    <row r="14" spans="1:19" s="1" customFormat="1" ht="14.1" customHeight="1" x14ac:dyDescent="0.2">
      <c r="A14" s="8" t="s">
        <v>30</v>
      </c>
      <c r="B14" s="9" t="s">
        <v>31</v>
      </c>
      <c r="C14" s="10">
        <v>81</v>
      </c>
      <c r="D14" s="13">
        <v>803.16803320136648</v>
      </c>
      <c r="E14" s="10">
        <v>4</v>
      </c>
      <c r="F14" s="10">
        <v>15</v>
      </c>
      <c r="G14" s="10">
        <v>39</v>
      </c>
      <c r="H14" s="10">
        <v>17</v>
      </c>
      <c r="I14" s="10">
        <v>3</v>
      </c>
      <c r="J14" s="10"/>
      <c r="K14" s="10">
        <v>1</v>
      </c>
      <c r="L14" s="10"/>
      <c r="M14" s="10"/>
      <c r="N14" s="10"/>
      <c r="O14" s="10"/>
      <c r="P14" s="10"/>
      <c r="Q14" s="10"/>
      <c r="R14" s="10"/>
      <c r="S14" s="10">
        <v>2</v>
      </c>
    </row>
    <row r="15" spans="1:19" s="1" customFormat="1" ht="14.1" customHeight="1" x14ac:dyDescent="0.2">
      <c r="A15" s="4" t="s">
        <v>260</v>
      </c>
      <c r="B15" s="5" t="s">
        <v>261</v>
      </c>
      <c r="C15" s="6">
        <v>154</v>
      </c>
      <c r="D15" s="12">
        <v>1072.5223665889105</v>
      </c>
      <c r="E15" s="6"/>
      <c r="F15" s="6">
        <v>13</v>
      </c>
      <c r="G15" s="6">
        <v>60</v>
      </c>
      <c r="H15" s="6">
        <v>58</v>
      </c>
      <c r="I15" s="6">
        <v>20</v>
      </c>
      <c r="J15" s="6">
        <v>1</v>
      </c>
      <c r="K15" s="6">
        <v>1</v>
      </c>
      <c r="L15" s="6"/>
      <c r="M15" s="6"/>
      <c r="N15" s="6">
        <v>1</v>
      </c>
      <c r="O15" s="6"/>
      <c r="P15" s="6"/>
      <c r="Q15" s="6"/>
      <c r="R15" s="6"/>
      <c r="S15" s="6"/>
    </row>
    <row r="16" spans="1:19" s="1" customFormat="1" ht="14.1" customHeight="1" x14ac:dyDescent="0.2">
      <c r="A16" s="4" t="s">
        <v>232</v>
      </c>
      <c r="B16" s="5" t="s">
        <v>233</v>
      </c>
      <c r="C16" s="6">
        <v>3351</v>
      </c>
      <c r="D16" s="12">
        <v>887.39965740768719</v>
      </c>
      <c r="E16" s="6">
        <v>22</v>
      </c>
      <c r="F16" s="6">
        <v>530</v>
      </c>
      <c r="G16" s="6">
        <v>1701</v>
      </c>
      <c r="H16" s="6">
        <v>755</v>
      </c>
      <c r="I16" s="6">
        <v>227</v>
      </c>
      <c r="J16" s="6">
        <v>39</v>
      </c>
      <c r="K16" s="6">
        <v>2</v>
      </c>
      <c r="L16" s="6">
        <v>2</v>
      </c>
      <c r="M16" s="6">
        <v>1</v>
      </c>
      <c r="N16" s="6">
        <v>1</v>
      </c>
      <c r="O16" s="6"/>
      <c r="P16" s="6">
        <v>8</v>
      </c>
      <c r="Q16" s="6"/>
      <c r="R16" s="6"/>
      <c r="S16" s="6">
        <v>63</v>
      </c>
    </row>
    <row r="17" spans="1:19" s="1" customFormat="1" ht="14.1" customHeight="1" x14ac:dyDescent="0.2">
      <c r="A17" s="14" t="s">
        <v>234</v>
      </c>
      <c r="B17" s="19" t="s">
        <v>235</v>
      </c>
      <c r="C17" s="27">
        <v>103</v>
      </c>
      <c r="D17" s="31">
        <v>998.3823606410258</v>
      </c>
      <c r="E17" s="27"/>
      <c r="F17" s="27">
        <v>14</v>
      </c>
      <c r="G17" s="27">
        <v>36</v>
      </c>
      <c r="H17" s="27">
        <v>38</v>
      </c>
      <c r="I17" s="27">
        <v>12</v>
      </c>
      <c r="J17" s="27">
        <v>1</v>
      </c>
      <c r="K17" s="27">
        <v>1</v>
      </c>
      <c r="L17" s="27"/>
      <c r="M17" s="27"/>
      <c r="N17" s="27"/>
      <c r="O17" s="27"/>
      <c r="P17" s="27"/>
      <c r="Q17" s="27"/>
      <c r="R17" s="27"/>
      <c r="S17" s="27">
        <v>1</v>
      </c>
    </row>
    <row r="18" spans="1:19" s="1" customFormat="1" ht="14.1" customHeight="1" x14ac:dyDescent="0.2">
      <c r="A18" s="14" t="s">
        <v>32</v>
      </c>
      <c r="B18" s="20" t="s">
        <v>33</v>
      </c>
      <c r="C18" s="26">
        <v>29</v>
      </c>
      <c r="D18" s="33">
        <v>1271.8920225479437</v>
      </c>
      <c r="E18" s="26">
        <v>1</v>
      </c>
      <c r="F18" s="26">
        <v>9</v>
      </c>
      <c r="G18" s="26">
        <v>10</v>
      </c>
      <c r="H18" s="26">
        <v>5</v>
      </c>
      <c r="I18" s="26">
        <v>1</v>
      </c>
      <c r="J18" s="26"/>
      <c r="K18" s="26"/>
      <c r="L18" s="26"/>
      <c r="M18" s="26"/>
      <c r="N18" s="26"/>
      <c r="O18" s="26"/>
      <c r="P18" s="26">
        <v>1</v>
      </c>
      <c r="Q18" s="26"/>
      <c r="R18" s="26"/>
      <c r="S18" s="26">
        <v>2</v>
      </c>
    </row>
    <row r="19" spans="1:19" s="1" customFormat="1" ht="18.2" customHeight="1" x14ac:dyDescent="0.2">
      <c r="A19" s="14" t="s">
        <v>164</v>
      </c>
      <c r="B19" s="19" t="s">
        <v>165</v>
      </c>
      <c r="C19" s="25">
        <v>44</v>
      </c>
      <c r="D19" s="32">
        <v>1132.8504247865658</v>
      </c>
      <c r="E19" s="25"/>
      <c r="F19" s="26">
        <v>4</v>
      </c>
      <c r="G19" s="26">
        <v>14</v>
      </c>
      <c r="H19" s="26">
        <v>16</v>
      </c>
      <c r="I19" s="26">
        <v>8</v>
      </c>
      <c r="J19" s="26">
        <v>1</v>
      </c>
      <c r="K19" s="26">
        <v>1</v>
      </c>
      <c r="L19" s="26"/>
      <c r="M19" s="26"/>
      <c r="N19" s="26"/>
      <c r="O19" s="26"/>
      <c r="P19" s="26"/>
      <c r="Q19" s="26"/>
      <c r="R19" s="26"/>
      <c r="S19" s="26"/>
    </row>
    <row r="20" spans="1:19" s="1" customFormat="1" ht="22.7" customHeight="1" x14ac:dyDescent="0.2">
      <c r="A20" s="16" t="s">
        <v>152</v>
      </c>
      <c r="B20" s="22" t="s">
        <v>153</v>
      </c>
      <c r="C20" s="27">
        <v>59</v>
      </c>
      <c r="D20" s="31">
        <v>973.1666993547542</v>
      </c>
      <c r="E20" s="27">
        <v>1</v>
      </c>
      <c r="F20" s="27">
        <v>7</v>
      </c>
      <c r="G20" s="27">
        <v>23</v>
      </c>
      <c r="H20" s="27">
        <v>18</v>
      </c>
      <c r="I20" s="27">
        <v>8</v>
      </c>
      <c r="J20" s="27"/>
      <c r="K20" s="27"/>
      <c r="L20" s="27"/>
      <c r="M20" s="27"/>
      <c r="N20" s="27"/>
      <c r="O20" s="27"/>
      <c r="P20" s="27"/>
      <c r="Q20" s="27"/>
      <c r="R20" s="27"/>
      <c r="S20" s="27">
        <v>2</v>
      </c>
    </row>
    <row r="21" spans="1:19" s="1" customFormat="1" ht="14.1" customHeight="1" x14ac:dyDescent="0.2">
      <c r="A21" s="8" t="s">
        <v>40</v>
      </c>
      <c r="B21" s="9" t="s">
        <v>41</v>
      </c>
      <c r="C21" s="10">
        <v>32</v>
      </c>
      <c r="D21" s="13">
        <v>825.05276848755091</v>
      </c>
      <c r="E21" s="10"/>
      <c r="F21" s="10">
        <v>1</v>
      </c>
      <c r="G21" s="10">
        <v>19</v>
      </c>
      <c r="H21" s="10">
        <v>9</v>
      </c>
      <c r="I21" s="10">
        <v>1</v>
      </c>
      <c r="J21" s="10"/>
      <c r="K21" s="10"/>
      <c r="L21" s="10"/>
      <c r="M21" s="10"/>
      <c r="N21" s="10"/>
      <c r="O21" s="10"/>
      <c r="P21" s="10"/>
      <c r="Q21" s="10"/>
      <c r="R21" s="10"/>
      <c r="S21" s="10">
        <v>2</v>
      </c>
    </row>
    <row r="22" spans="1:19" s="1" customFormat="1" ht="14.1" customHeight="1" x14ac:dyDescent="0.2">
      <c r="A22" s="8" t="s">
        <v>96</v>
      </c>
      <c r="B22" s="9" t="s">
        <v>97</v>
      </c>
      <c r="C22" s="10">
        <v>1332</v>
      </c>
      <c r="D22" s="13">
        <v>1192.1139918388137</v>
      </c>
      <c r="E22" s="10">
        <v>12</v>
      </c>
      <c r="F22" s="10">
        <v>95</v>
      </c>
      <c r="G22" s="10">
        <v>401</v>
      </c>
      <c r="H22" s="10">
        <v>471</v>
      </c>
      <c r="I22" s="10">
        <v>239</v>
      </c>
      <c r="J22" s="10">
        <v>59</v>
      </c>
      <c r="K22" s="10">
        <v>18</v>
      </c>
      <c r="L22" s="10">
        <v>3</v>
      </c>
      <c r="M22" s="10">
        <v>1</v>
      </c>
      <c r="N22" s="10"/>
      <c r="O22" s="10">
        <v>1</v>
      </c>
      <c r="P22" s="10">
        <v>5</v>
      </c>
      <c r="Q22" s="10"/>
      <c r="R22" s="10"/>
      <c r="S22" s="10">
        <v>27</v>
      </c>
    </row>
    <row r="23" spans="1:19" s="1" customFormat="1" ht="14.1" customHeight="1" x14ac:dyDescent="0.2">
      <c r="A23" s="8" t="s">
        <v>98</v>
      </c>
      <c r="B23" s="9" t="s">
        <v>99</v>
      </c>
      <c r="C23" s="10">
        <v>183</v>
      </c>
      <c r="D23" s="13">
        <v>1176.72245816894</v>
      </c>
      <c r="E23" s="10">
        <v>1</v>
      </c>
      <c r="F23" s="10">
        <v>10</v>
      </c>
      <c r="G23" s="10">
        <v>46</v>
      </c>
      <c r="H23" s="10">
        <v>76</v>
      </c>
      <c r="I23" s="10">
        <v>36</v>
      </c>
      <c r="J23" s="10">
        <v>9</v>
      </c>
      <c r="K23" s="10">
        <v>1</v>
      </c>
      <c r="L23" s="10"/>
      <c r="M23" s="10"/>
      <c r="N23" s="10"/>
      <c r="O23" s="10"/>
      <c r="P23" s="10"/>
      <c r="Q23" s="10"/>
      <c r="R23" s="10"/>
      <c r="S23" s="10">
        <v>4</v>
      </c>
    </row>
    <row r="24" spans="1:19" s="1" customFormat="1" ht="14.1" customHeight="1" x14ac:dyDescent="0.2">
      <c r="A24" s="8" t="s">
        <v>180</v>
      </c>
      <c r="B24" s="9" t="s">
        <v>181</v>
      </c>
      <c r="C24" s="10">
        <v>49</v>
      </c>
      <c r="D24" s="13">
        <v>904.79334263952592</v>
      </c>
      <c r="E24" s="10"/>
      <c r="F24" s="10">
        <v>6</v>
      </c>
      <c r="G24" s="10">
        <v>23</v>
      </c>
      <c r="H24" s="10">
        <v>13</v>
      </c>
      <c r="I24" s="10">
        <v>4</v>
      </c>
      <c r="J24" s="10">
        <v>1</v>
      </c>
      <c r="K24" s="10"/>
      <c r="L24" s="10"/>
      <c r="M24" s="10"/>
      <c r="N24" s="10"/>
      <c r="O24" s="10"/>
      <c r="P24" s="10"/>
      <c r="Q24" s="10"/>
      <c r="R24" s="10"/>
      <c r="S24" s="10">
        <v>2</v>
      </c>
    </row>
    <row r="25" spans="1:19" s="1" customFormat="1" ht="14.1" customHeight="1" x14ac:dyDescent="0.2">
      <c r="A25" s="4" t="s">
        <v>236</v>
      </c>
      <c r="B25" s="5" t="s">
        <v>237</v>
      </c>
      <c r="C25" s="6">
        <v>57</v>
      </c>
      <c r="D25" s="12">
        <v>980.87113239173073</v>
      </c>
      <c r="E25" s="6"/>
      <c r="F25" s="6">
        <v>6</v>
      </c>
      <c r="G25" s="6">
        <v>26</v>
      </c>
      <c r="H25" s="6">
        <v>20</v>
      </c>
      <c r="I25" s="6">
        <v>3</v>
      </c>
      <c r="J25" s="6">
        <v>1</v>
      </c>
      <c r="K25" s="6"/>
      <c r="L25" s="6"/>
      <c r="M25" s="6"/>
      <c r="N25" s="6"/>
      <c r="O25" s="6"/>
      <c r="P25" s="6"/>
      <c r="Q25" s="6"/>
      <c r="R25" s="6"/>
      <c r="S25" s="6">
        <v>1</v>
      </c>
    </row>
    <row r="26" spans="1:19" s="1" customFormat="1" ht="14.1" customHeight="1" x14ac:dyDescent="0.2">
      <c r="A26" s="4" t="s">
        <v>42</v>
      </c>
      <c r="B26" s="5" t="s">
        <v>43</v>
      </c>
      <c r="C26" s="6">
        <v>28</v>
      </c>
      <c r="D26" s="12">
        <v>935.88529417728125</v>
      </c>
      <c r="E26" s="6"/>
      <c r="F26" s="6">
        <v>5</v>
      </c>
      <c r="G26" s="6">
        <v>13</v>
      </c>
      <c r="H26" s="6">
        <v>7</v>
      </c>
      <c r="I26" s="6">
        <v>2</v>
      </c>
      <c r="J26" s="6">
        <v>1</v>
      </c>
      <c r="K26" s="6"/>
      <c r="L26" s="6"/>
      <c r="M26" s="6"/>
      <c r="N26" s="6"/>
      <c r="O26" s="6"/>
      <c r="P26" s="6"/>
      <c r="Q26" s="6"/>
      <c r="R26" s="6"/>
      <c r="S26" s="6"/>
    </row>
    <row r="27" spans="1:19" s="1" customFormat="1" ht="14.1" customHeight="1" x14ac:dyDescent="0.2">
      <c r="A27" s="14" t="s">
        <v>154</v>
      </c>
      <c r="B27" s="19" t="s">
        <v>155</v>
      </c>
      <c r="C27" s="27">
        <v>11</v>
      </c>
      <c r="D27" s="31">
        <v>1043.2331890331889</v>
      </c>
      <c r="E27" s="27"/>
      <c r="F27" s="27"/>
      <c r="G27" s="27">
        <v>6</v>
      </c>
      <c r="H27" s="27">
        <v>4</v>
      </c>
      <c r="I27" s="27">
        <v>1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s="1" customFormat="1" ht="14.1" customHeight="1" x14ac:dyDescent="0.2">
      <c r="A28" s="14" t="s">
        <v>100</v>
      </c>
      <c r="B28" s="20" t="s">
        <v>101</v>
      </c>
      <c r="C28" s="26">
        <v>228</v>
      </c>
      <c r="D28" s="33">
        <v>1232.2656388778867</v>
      </c>
      <c r="E28" s="26">
        <v>4</v>
      </c>
      <c r="F28" s="26">
        <v>17</v>
      </c>
      <c r="G28" s="26">
        <v>57</v>
      </c>
      <c r="H28" s="26">
        <v>86</v>
      </c>
      <c r="I28" s="26">
        <v>37</v>
      </c>
      <c r="J28" s="26">
        <v>13</v>
      </c>
      <c r="K28" s="26">
        <v>6</v>
      </c>
      <c r="L28" s="26">
        <v>1</v>
      </c>
      <c r="M28" s="26"/>
      <c r="N28" s="26"/>
      <c r="O28" s="26"/>
      <c r="P28" s="26">
        <v>1</v>
      </c>
      <c r="Q28" s="26"/>
      <c r="R28" s="26">
        <v>1</v>
      </c>
      <c r="S28" s="26">
        <v>5</v>
      </c>
    </row>
    <row r="29" spans="1:19" s="1" customFormat="1" ht="18.2" customHeight="1" x14ac:dyDescent="0.2">
      <c r="A29" s="14" t="s">
        <v>156</v>
      </c>
      <c r="B29" s="19" t="s">
        <v>157</v>
      </c>
      <c r="C29" s="25">
        <v>390</v>
      </c>
      <c r="D29" s="32">
        <v>1155.1793438213731</v>
      </c>
      <c r="E29" s="25">
        <v>3</v>
      </c>
      <c r="F29" s="26">
        <v>47</v>
      </c>
      <c r="G29" s="26">
        <v>196</v>
      </c>
      <c r="H29" s="26">
        <v>93</v>
      </c>
      <c r="I29" s="26">
        <v>32</v>
      </c>
      <c r="J29" s="26">
        <v>4</v>
      </c>
      <c r="K29" s="26">
        <v>1</v>
      </c>
      <c r="L29" s="26"/>
      <c r="M29" s="26">
        <v>1</v>
      </c>
      <c r="N29" s="26"/>
      <c r="O29" s="26"/>
      <c r="P29" s="26">
        <v>2</v>
      </c>
      <c r="Q29" s="26"/>
      <c r="R29" s="26">
        <v>1</v>
      </c>
      <c r="S29" s="26">
        <v>10</v>
      </c>
    </row>
    <row r="30" spans="1:19" s="1" customFormat="1" ht="22.7" customHeight="1" x14ac:dyDescent="0.2">
      <c r="A30" s="16" t="s">
        <v>182</v>
      </c>
      <c r="B30" s="22" t="s">
        <v>183</v>
      </c>
      <c r="C30" s="27">
        <v>90</v>
      </c>
      <c r="D30" s="31">
        <v>1019.3330438026813</v>
      </c>
      <c r="E30" s="27"/>
      <c r="F30" s="27">
        <v>9</v>
      </c>
      <c r="G30" s="27">
        <v>37</v>
      </c>
      <c r="H30" s="27">
        <v>31</v>
      </c>
      <c r="I30" s="27">
        <v>9</v>
      </c>
      <c r="J30" s="27">
        <v>2</v>
      </c>
      <c r="K30" s="27"/>
      <c r="L30" s="27"/>
      <c r="M30" s="27"/>
      <c r="N30" s="27"/>
      <c r="O30" s="27"/>
      <c r="P30" s="27"/>
      <c r="Q30" s="27"/>
      <c r="R30" s="27"/>
      <c r="S30" s="27">
        <v>2</v>
      </c>
    </row>
    <row r="31" spans="1:19" s="1" customFormat="1" ht="14.1" customHeight="1" x14ac:dyDescent="0.2">
      <c r="A31" s="8" t="s">
        <v>102</v>
      </c>
      <c r="B31" s="9" t="s">
        <v>103</v>
      </c>
      <c r="C31" s="10">
        <v>66</v>
      </c>
      <c r="D31" s="13">
        <v>1016.7090103340104</v>
      </c>
      <c r="E31" s="10"/>
      <c r="F31" s="10">
        <v>6</v>
      </c>
      <c r="G31" s="10">
        <v>23</v>
      </c>
      <c r="H31" s="10">
        <v>24</v>
      </c>
      <c r="I31" s="10">
        <v>8</v>
      </c>
      <c r="J31" s="10">
        <v>2</v>
      </c>
      <c r="K31" s="10"/>
      <c r="L31" s="10"/>
      <c r="M31" s="10"/>
      <c r="N31" s="10"/>
      <c r="O31" s="10"/>
      <c r="P31" s="10"/>
      <c r="Q31" s="10"/>
      <c r="R31" s="10"/>
      <c r="S31" s="10">
        <v>3</v>
      </c>
    </row>
    <row r="32" spans="1:19" s="1" customFormat="1" ht="14.1" customHeight="1" x14ac:dyDescent="0.2">
      <c r="A32" s="8" t="s">
        <v>104</v>
      </c>
      <c r="B32" s="9" t="s">
        <v>105</v>
      </c>
      <c r="C32" s="10">
        <v>144</v>
      </c>
      <c r="D32" s="13">
        <v>1129.1959820011609</v>
      </c>
      <c r="E32" s="10">
        <v>4</v>
      </c>
      <c r="F32" s="10">
        <v>14</v>
      </c>
      <c r="G32" s="10">
        <v>58</v>
      </c>
      <c r="H32" s="10">
        <v>38</v>
      </c>
      <c r="I32" s="10">
        <v>17</v>
      </c>
      <c r="J32" s="10">
        <v>6</v>
      </c>
      <c r="K32" s="10"/>
      <c r="L32" s="10"/>
      <c r="M32" s="10"/>
      <c r="N32" s="10"/>
      <c r="O32" s="10"/>
      <c r="P32" s="10">
        <v>2</v>
      </c>
      <c r="Q32" s="10"/>
      <c r="R32" s="10"/>
      <c r="S32" s="10">
        <v>5</v>
      </c>
    </row>
    <row r="33" spans="1:19" s="1" customFormat="1" ht="14.1" customHeight="1" x14ac:dyDescent="0.2">
      <c r="A33" s="8" t="s">
        <v>106</v>
      </c>
      <c r="B33" s="9" t="s">
        <v>107</v>
      </c>
      <c r="C33" s="10">
        <v>258</v>
      </c>
      <c r="D33" s="13">
        <v>1190.1016723104201</v>
      </c>
      <c r="E33" s="10">
        <v>1</v>
      </c>
      <c r="F33" s="10">
        <v>20</v>
      </c>
      <c r="G33" s="10">
        <v>81</v>
      </c>
      <c r="H33" s="10">
        <v>86</v>
      </c>
      <c r="I33" s="10">
        <v>51</v>
      </c>
      <c r="J33" s="10">
        <v>10</v>
      </c>
      <c r="K33" s="10">
        <v>1</v>
      </c>
      <c r="L33" s="10">
        <v>1</v>
      </c>
      <c r="M33" s="10"/>
      <c r="N33" s="10"/>
      <c r="O33" s="10"/>
      <c r="P33" s="10">
        <v>1</v>
      </c>
      <c r="Q33" s="10"/>
      <c r="R33" s="10"/>
      <c r="S33" s="10">
        <v>6</v>
      </c>
    </row>
    <row r="34" spans="1:19" s="1" customFormat="1" ht="14.1" customHeight="1" x14ac:dyDescent="0.2">
      <c r="A34" s="4" t="s">
        <v>238</v>
      </c>
      <c r="B34" s="5" t="s">
        <v>239</v>
      </c>
      <c r="C34" s="6">
        <v>22</v>
      </c>
      <c r="D34" s="12">
        <v>947.66961353239458</v>
      </c>
      <c r="E34" s="6">
        <v>2</v>
      </c>
      <c r="F34" s="6">
        <v>2</v>
      </c>
      <c r="G34" s="6">
        <v>4</v>
      </c>
      <c r="H34" s="6">
        <v>13</v>
      </c>
      <c r="I34" s="6">
        <v>1</v>
      </c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s="1" customFormat="1" ht="14.1" customHeight="1" x14ac:dyDescent="0.2">
      <c r="A35" s="4" t="s">
        <v>108</v>
      </c>
      <c r="B35" s="5" t="s">
        <v>109</v>
      </c>
      <c r="C35" s="6">
        <v>164</v>
      </c>
      <c r="D35" s="12">
        <v>1109.0355739315874</v>
      </c>
      <c r="E35" s="6">
        <v>1</v>
      </c>
      <c r="F35" s="6">
        <v>14</v>
      </c>
      <c r="G35" s="6">
        <v>57</v>
      </c>
      <c r="H35" s="6">
        <v>52</v>
      </c>
      <c r="I35" s="6">
        <v>31</v>
      </c>
      <c r="J35" s="6">
        <v>8</v>
      </c>
      <c r="K35" s="6">
        <v>1</v>
      </c>
      <c r="L35" s="6"/>
      <c r="M35" s="6"/>
      <c r="N35" s="6"/>
      <c r="O35" s="6"/>
      <c r="P35" s="6"/>
      <c r="Q35" s="6"/>
      <c r="R35" s="6"/>
      <c r="S35" s="6"/>
    </row>
    <row r="36" spans="1:19" s="1" customFormat="1" ht="14.1" customHeight="1" x14ac:dyDescent="0.2">
      <c r="A36" s="14" t="s">
        <v>262</v>
      </c>
      <c r="B36" s="19" t="s">
        <v>263</v>
      </c>
      <c r="C36" s="27">
        <v>99</v>
      </c>
      <c r="D36" s="31">
        <v>980.32326594200424</v>
      </c>
      <c r="E36" s="27">
        <v>4</v>
      </c>
      <c r="F36" s="27">
        <v>6</v>
      </c>
      <c r="G36" s="27">
        <v>40</v>
      </c>
      <c r="H36" s="27">
        <v>30</v>
      </c>
      <c r="I36" s="27">
        <v>12</v>
      </c>
      <c r="J36" s="27">
        <v>2</v>
      </c>
      <c r="K36" s="27"/>
      <c r="L36" s="27">
        <v>1</v>
      </c>
      <c r="M36" s="27"/>
      <c r="N36" s="27"/>
      <c r="O36" s="27"/>
      <c r="P36" s="27"/>
      <c r="Q36" s="27"/>
      <c r="R36" s="27"/>
      <c r="S36" s="27">
        <v>4</v>
      </c>
    </row>
    <row r="37" spans="1:19" s="1" customFormat="1" ht="14.1" customHeight="1" x14ac:dyDescent="0.2">
      <c r="A37" s="14" t="s">
        <v>54</v>
      </c>
      <c r="B37" s="20" t="s">
        <v>55</v>
      </c>
      <c r="C37" s="26">
        <v>972</v>
      </c>
      <c r="D37" s="33">
        <v>1145.1334563965249</v>
      </c>
      <c r="E37" s="26">
        <v>9</v>
      </c>
      <c r="F37" s="26">
        <v>60</v>
      </c>
      <c r="G37" s="26">
        <v>371</v>
      </c>
      <c r="H37" s="26">
        <v>344</v>
      </c>
      <c r="I37" s="26">
        <v>123</v>
      </c>
      <c r="J37" s="26">
        <v>24</v>
      </c>
      <c r="K37" s="26">
        <v>6</v>
      </c>
      <c r="L37" s="26">
        <v>1</v>
      </c>
      <c r="M37" s="26"/>
      <c r="N37" s="26"/>
      <c r="O37" s="26">
        <v>1</v>
      </c>
      <c r="P37" s="26">
        <v>5</v>
      </c>
      <c r="Q37" s="26"/>
      <c r="R37" s="26">
        <v>2</v>
      </c>
      <c r="S37" s="26">
        <v>26</v>
      </c>
    </row>
    <row r="38" spans="1:19" s="1" customFormat="1" ht="18.2" customHeight="1" x14ac:dyDescent="0.2">
      <c r="A38" s="14" t="s">
        <v>226</v>
      </c>
      <c r="B38" s="19" t="s">
        <v>227</v>
      </c>
      <c r="C38" s="25">
        <v>145</v>
      </c>
      <c r="D38" s="32">
        <v>894.10493213146128</v>
      </c>
      <c r="E38" s="25">
        <v>1</v>
      </c>
      <c r="F38" s="26">
        <v>16</v>
      </c>
      <c r="G38" s="26">
        <v>77</v>
      </c>
      <c r="H38" s="26">
        <v>35</v>
      </c>
      <c r="I38" s="26">
        <v>9</v>
      </c>
      <c r="J38" s="26">
        <v>1</v>
      </c>
      <c r="K38" s="26">
        <v>2</v>
      </c>
      <c r="L38" s="26"/>
      <c r="M38" s="26"/>
      <c r="N38" s="26"/>
      <c r="O38" s="26"/>
      <c r="P38" s="26"/>
      <c r="Q38" s="26"/>
      <c r="R38" s="26"/>
      <c r="S38" s="26">
        <v>4</v>
      </c>
    </row>
    <row r="39" spans="1:19" s="1" customFormat="1" ht="22.7" customHeight="1" x14ac:dyDescent="0.2">
      <c r="A39" s="16" t="s">
        <v>56</v>
      </c>
      <c r="B39" s="22" t="s">
        <v>57</v>
      </c>
      <c r="C39" s="27">
        <v>149</v>
      </c>
      <c r="D39" s="31">
        <v>1055.0305614671465</v>
      </c>
      <c r="E39" s="27">
        <v>1</v>
      </c>
      <c r="F39" s="27">
        <v>9</v>
      </c>
      <c r="G39" s="27">
        <v>65</v>
      </c>
      <c r="H39" s="27">
        <v>46</v>
      </c>
      <c r="I39" s="27">
        <v>23</v>
      </c>
      <c r="J39" s="27">
        <v>2</v>
      </c>
      <c r="K39" s="27">
        <v>1</v>
      </c>
      <c r="L39" s="27"/>
      <c r="M39" s="27"/>
      <c r="N39" s="27"/>
      <c r="O39" s="27"/>
      <c r="P39" s="27"/>
      <c r="Q39" s="27"/>
      <c r="R39" s="27"/>
      <c r="S39" s="27">
        <v>2</v>
      </c>
    </row>
    <row r="40" spans="1:19" s="1" customFormat="1" ht="14.1" customHeight="1" x14ac:dyDescent="0.2">
      <c r="A40" s="4" t="s">
        <v>210</v>
      </c>
      <c r="B40" s="5" t="s">
        <v>211</v>
      </c>
      <c r="C40" s="6">
        <v>213</v>
      </c>
      <c r="D40" s="12">
        <v>951.32027692352233</v>
      </c>
      <c r="E40" s="6">
        <v>3</v>
      </c>
      <c r="F40" s="6">
        <v>29</v>
      </c>
      <c r="G40" s="6">
        <v>91</v>
      </c>
      <c r="H40" s="6">
        <v>66</v>
      </c>
      <c r="I40" s="6">
        <v>19</v>
      </c>
      <c r="J40" s="6">
        <v>3</v>
      </c>
      <c r="K40" s="6">
        <v>1</v>
      </c>
      <c r="L40" s="6"/>
      <c r="M40" s="6"/>
      <c r="N40" s="6"/>
      <c r="O40" s="6"/>
      <c r="P40" s="6"/>
      <c r="Q40" s="6"/>
      <c r="R40" s="6"/>
      <c r="S40" s="6">
        <v>1</v>
      </c>
    </row>
    <row r="41" spans="1:19" s="1" customFormat="1" ht="14.1" customHeight="1" x14ac:dyDescent="0.2">
      <c r="A41" s="4" t="s">
        <v>110</v>
      </c>
      <c r="B41" s="5" t="s">
        <v>111</v>
      </c>
      <c r="C41" s="6">
        <v>348</v>
      </c>
      <c r="D41" s="12">
        <v>1128.5326189178365</v>
      </c>
      <c r="E41" s="6">
        <v>2</v>
      </c>
      <c r="F41" s="6">
        <v>31</v>
      </c>
      <c r="G41" s="6">
        <v>114</v>
      </c>
      <c r="H41" s="6">
        <v>133</v>
      </c>
      <c r="I41" s="6">
        <v>49</v>
      </c>
      <c r="J41" s="6">
        <v>12</v>
      </c>
      <c r="K41" s="6">
        <v>1</v>
      </c>
      <c r="L41" s="6"/>
      <c r="M41" s="6"/>
      <c r="N41" s="6"/>
      <c r="O41" s="6"/>
      <c r="P41" s="6">
        <v>2</v>
      </c>
      <c r="Q41" s="6"/>
      <c r="R41" s="6"/>
      <c r="S41" s="6">
        <v>4</v>
      </c>
    </row>
    <row r="42" spans="1:19" s="1" customFormat="1" ht="14.1" customHeight="1" x14ac:dyDescent="0.2">
      <c r="A42" s="14" t="s">
        <v>34</v>
      </c>
      <c r="B42" s="19" t="s">
        <v>35</v>
      </c>
      <c r="C42" s="27">
        <v>42</v>
      </c>
      <c r="D42" s="31">
        <v>861.3268201155106</v>
      </c>
      <c r="E42" s="27"/>
      <c r="F42" s="27">
        <v>6</v>
      </c>
      <c r="G42" s="27">
        <v>15</v>
      </c>
      <c r="H42" s="27">
        <v>16</v>
      </c>
      <c r="I42" s="27">
        <v>1</v>
      </c>
      <c r="J42" s="27">
        <v>1</v>
      </c>
      <c r="K42" s="27"/>
      <c r="L42" s="27"/>
      <c r="M42" s="27"/>
      <c r="N42" s="27"/>
      <c r="O42" s="27"/>
      <c r="P42" s="27"/>
      <c r="Q42" s="27"/>
      <c r="R42" s="27"/>
      <c r="S42" s="27">
        <v>3</v>
      </c>
    </row>
    <row r="43" spans="1:19" s="1" customFormat="1" ht="14.1" customHeight="1" x14ac:dyDescent="0.2">
      <c r="A43" s="14" t="s">
        <v>112</v>
      </c>
      <c r="B43" s="20" t="s">
        <v>113</v>
      </c>
      <c r="C43" s="26">
        <v>299</v>
      </c>
      <c r="D43" s="33">
        <v>1206.9867948226849</v>
      </c>
      <c r="E43" s="26"/>
      <c r="F43" s="26">
        <v>29</v>
      </c>
      <c r="G43" s="26">
        <v>96</v>
      </c>
      <c r="H43" s="26">
        <v>97</v>
      </c>
      <c r="I43" s="26">
        <v>51</v>
      </c>
      <c r="J43" s="26">
        <v>15</v>
      </c>
      <c r="K43" s="26">
        <v>5</v>
      </c>
      <c r="L43" s="26"/>
      <c r="M43" s="26"/>
      <c r="N43" s="26"/>
      <c r="O43" s="26"/>
      <c r="P43" s="26">
        <v>2</v>
      </c>
      <c r="Q43" s="26"/>
      <c r="R43" s="26"/>
      <c r="S43" s="26">
        <v>4</v>
      </c>
    </row>
    <row r="44" spans="1:19" s="1" customFormat="1" ht="18.2" customHeight="1" x14ac:dyDescent="0.2">
      <c r="A44" s="14" t="s">
        <v>212</v>
      </c>
      <c r="B44" s="19" t="s">
        <v>213</v>
      </c>
      <c r="C44" s="25">
        <v>18</v>
      </c>
      <c r="D44" s="32">
        <v>1078.9672192749777</v>
      </c>
      <c r="E44" s="25"/>
      <c r="F44" s="26">
        <v>1</v>
      </c>
      <c r="G44" s="26">
        <v>7</v>
      </c>
      <c r="H44" s="26">
        <v>6</v>
      </c>
      <c r="I44" s="26">
        <v>4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 spans="1:19" s="1" customFormat="1" ht="22.7" customHeight="1" x14ac:dyDescent="0.2">
      <c r="A45" s="16" t="s">
        <v>114</v>
      </c>
      <c r="B45" s="22" t="s">
        <v>115</v>
      </c>
      <c r="C45" s="27">
        <v>824</v>
      </c>
      <c r="D45" s="31">
        <v>1094.3447885777236</v>
      </c>
      <c r="E45" s="27">
        <v>10</v>
      </c>
      <c r="F45" s="27">
        <v>73</v>
      </c>
      <c r="G45" s="27">
        <v>324</v>
      </c>
      <c r="H45" s="27">
        <v>264</v>
      </c>
      <c r="I45" s="27">
        <v>101</v>
      </c>
      <c r="J45" s="27">
        <v>26</v>
      </c>
      <c r="K45" s="27">
        <v>7</v>
      </c>
      <c r="L45" s="27">
        <v>2</v>
      </c>
      <c r="M45" s="27"/>
      <c r="N45" s="27"/>
      <c r="O45" s="27"/>
      <c r="P45" s="27">
        <v>4</v>
      </c>
      <c r="Q45" s="27"/>
      <c r="R45" s="27">
        <v>1</v>
      </c>
      <c r="S45" s="27">
        <v>12</v>
      </c>
    </row>
    <row r="46" spans="1:19" s="1" customFormat="1" ht="14.1" customHeight="1" x14ac:dyDescent="0.2">
      <c r="A46" s="8" t="s">
        <v>36</v>
      </c>
      <c r="B46" s="9" t="s">
        <v>37</v>
      </c>
      <c r="C46" s="10">
        <v>18</v>
      </c>
      <c r="D46" s="13">
        <v>1035.1052350427351</v>
      </c>
      <c r="E46" s="10">
        <v>1</v>
      </c>
      <c r="F46" s="10"/>
      <c r="G46" s="10">
        <v>4</v>
      </c>
      <c r="H46" s="10">
        <v>9</v>
      </c>
      <c r="I46" s="10">
        <v>3</v>
      </c>
      <c r="J46" s="10"/>
      <c r="K46" s="10"/>
      <c r="L46" s="10"/>
      <c r="M46" s="10"/>
      <c r="N46" s="10"/>
      <c r="O46" s="10"/>
      <c r="P46" s="10"/>
      <c r="Q46" s="10"/>
      <c r="R46" s="10">
        <v>1</v>
      </c>
      <c r="S46" s="10"/>
    </row>
    <row r="47" spans="1:19" s="1" customFormat="1" ht="14.1" customHeight="1" x14ac:dyDescent="0.2">
      <c r="A47" s="8" t="s">
        <v>166</v>
      </c>
      <c r="B47" s="9" t="s">
        <v>167</v>
      </c>
      <c r="C47" s="10">
        <v>50</v>
      </c>
      <c r="D47" s="13">
        <v>1039.2600582629927</v>
      </c>
      <c r="E47" s="10"/>
      <c r="F47" s="10">
        <v>6</v>
      </c>
      <c r="G47" s="10">
        <v>16</v>
      </c>
      <c r="H47" s="10">
        <v>20</v>
      </c>
      <c r="I47" s="10">
        <v>6</v>
      </c>
      <c r="J47" s="10">
        <v>1</v>
      </c>
      <c r="K47" s="10"/>
      <c r="L47" s="10"/>
      <c r="M47" s="10"/>
      <c r="N47" s="10"/>
      <c r="O47" s="10"/>
      <c r="P47" s="10"/>
      <c r="Q47" s="10"/>
      <c r="R47" s="10"/>
      <c r="S47" s="10">
        <v>1</v>
      </c>
    </row>
    <row r="48" spans="1:19" s="1" customFormat="1" ht="14.1" customHeight="1" x14ac:dyDescent="0.2">
      <c r="A48" s="8" t="s">
        <v>116</v>
      </c>
      <c r="B48" s="9" t="s">
        <v>117</v>
      </c>
      <c r="C48" s="10">
        <v>886</v>
      </c>
      <c r="D48" s="13">
        <v>1155.0046457777682</v>
      </c>
      <c r="E48" s="10">
        <v>12</v>
      </c>
      <c r="F48" s="10">
        <v>87</v>
      </c>
      <c r="G48" s="10">
        <v>260</v>
      </c>
      <c r="H48" s="10">
        <v>300</v>
      </c>
      <c r="I48" s="10">
        <v>162</v>
      </c>
      <c r="J48" s="10">
        <v>35</v>
      </c>
      <c r="K48" s="10">
        <v>10</v>
      </c>
      <c r="L48" s="10">
        <v>4</v>
      </c>
      <c r="M48" s="10">
        <v>1</v>
      </c>
      <c r="N48" s="10"/>
      <c r="O48" s="10"/>
      <c r="P48" s="10">
        <v>2</v>
      </c>
      <c r="Q48" s="10"/>
      <c r="R48" s="10">
        <v>2</v>
      </c>
      <c r="S48" s="10">
        <v>11</v>
      </c>
    </row>
    <row r="49" spans="1:19" s="1" customFormat="1" ht="14.1" customHeight="1" x14ac:dyDescent="0.2">
      <c r="A49" s="8" t="s">
        <v>118</v>
      </c>
      <c r="B49" s="9" t="s">
        <v>119</v>
      </c>
      <c r="C49" s="10">
        <v>112</v>
      </c>
      <c r="D49" s="13">
        <v>1112.2066724916092</v>
      </c>
      <c r="E49" s="10"/>
      <c r="F49" s="10">
        <v>8</v>
      </c>
      <c r="G49" s="10">
        <v>43</v>
      </c>
      <c r="H49" s="10">
        <v>35</v>
      </c>
      <c r="I49" s="10">
        <v>20</v>
      </c>
      <c r="J49" s="10">
        <v>3</v>
      </c>
      <c r="K49" s="10">
        <v>1</v>
      </c>
      <c r="L49" s="10"/>
      <c r="M49" s="10"/>
      <c r="N49" s="10"/>
      <c r="O49" s="10"/>
      <c r="P49" s="10"/>
      <c r="Q49" s="10"/>
      <c r="R49" s="10"/>
      <c r="S49" s="10">
        <v>2</v>
      </c>
    </row>
    <row r="50" spans="1:19" s="1" customFormat="1" ht="14.1" customHeight="1" x14ac:dyDescent="0.2">
      <c r="A50" s="8" t="s">
        <v>184</v>
      </c>
      <c r="B50" s="9" t="s">
        <v>185</v>
      </c>
      <c r="C50" s="10">
        <v>35</v>
      </c>
      <c r="D50" s="13">
        <v>882.45269492412319</v>
      </c>
      <c r="E50" s="10"/>
      <c r="F50" s="10">
        <v>5</v>
      </c>
      <c r="G50" s="10">
        <v>16</v>
      </c>
      <c r="H50" s="10">
        <v>11</v>
      </c>
      <c r="I50" s="10">
        <v>2</v>
      </c>
      <c r="J50" s="10"/>
      <c r="K50" s="10"/>
      <c r="L50" s="10"/>
      <c r="M50" s="10"/>
      <c r="N50" s="10"/>
      <c r="O50" s="10"/>
      <c r="P50" s="10"/>
      <c r="Q50" s="10"/>
      <c r="R50" s="10"/>
      <c r="S50" s="10">
        <v>1</v>
      </c>
    </row>
    <row r="51" spans="1:19" s="1" customFormat="1" ht="14.1" customHeight="1" x14ac:dyDescent="0.2">
      <c r="A51" s="8" t="s">
        <v>264</v>
      </c>
      <c r="B51" s="9" t="s">
        <v>265</v>
      </c>
      <c r="C51" s="10">
        <v>25</v>
      </c>
      <c r="D51" s="13">
        <v>1513.1237837346976</v>
      </c>
      <c r="E51" s="10"/>
      <c r="F51" s="10">
        <v>2</v>
      </c>
      <c r="G51" s="10">
        <v>12</v>
      </c>
      <c r="H51" s="10">
        <v>8</v>
      </c>
      <c r="I51" s="10">
        <v>2</v>
      </c>
      <c r="J51" s="10"/>
      <c r="K51" s="10"/>
      <c r="L51" s="10"/>
      <c r="M51" s="10"/>
      <c r="N51" s="10"/>
      <c r="O51" s="10"/>
      <c r="P51" s="10">
        <v>1</v>
      </c>
      <c r="Q51" s="10"/>
      <c r="R51" s="10"/>
      <c r="S51" s="10"/>
    </row>
    <row r="52" spans="1:19" s="1" customFormat="1" ht="14.1" customHeight="1" x14ac:dyDescent="0.2">
      <c r="A52" s="8" t="s">
        <v>240</v>
      </c>
      <c r="B52" s="9" t="s">
        <v>241</v>
      </c>
      <c r="C52" s="10">
        <v>47</v>
      </c>
      <c r="D52" s="13">
        <v>1072.5585196966774</v>
      </c>
      <c r="E52" s="10"/>
      <c r="F52" s="10">
        <v>2</v>
      </c>
      <c r="G52" s="10">
        <v>16</v>
      </c>
      <c r="H52" s="10">
        <v>17</v>
      </c>
      <c r="I52" s="10">
        <v>10</v>
      </c>
      <c r="J52" s="10"/>
      <c r="K52" s="10"/>
      <c r="L52" s="10"/>
      <c r="M52" s="10"/>
      <c r="N52" s="10"/>
      <c r="O52" s="10"/>
      <c r="P52" s="10"/>
      <c r="Q52" s="10"/>
      <c r="R52" s="10"/>
      <c r="S52" s="10">
        <v>2</v>
      </c>
    </row>
    <row r="53" spans="1:19" s="1" customFormat="1" ht="14.1" customHeight="1" x14ac:dyDescent="0.2">
      <c r="A53" s="8" t="s">
        <v>12</v>
      </c>
      <c r="B53" s="9" t="s">
        <v>13</v>
      </c>
      <c r="C53" s="10">
        <v>151</v>
      </c>
      <c r="D53" s="13">
        <v>889.27264926024634</v>
      </c>
      <c r="E53" s="10">
        <v>4</v>
      </c>
      <c r="F53" s="10">
        <v>25</v>
      </c>
      <c r="G53" s="10">
        <v>75</v>
      </c>
      <c r="H53" s="10">
        <v>31</v>
      </c>
      <c r="I53" s="10">
        <v>10</v>
      </c>
      <c r="J53" s="10">
        <v>1</v>
      </c>
      <c r="K53" s="10"/>
      <c r="L53" s="10">
        <v>1</v>
      </c>
      <c r="M53" s="10"/>
      <c r="N53" s="10"/>
      <c r="O53" s="10"/>
      <c r="P53" s="10">
        <v>1</v>
      </c>
      <c r="Q53" s="10"/>
      <c r="R53" s="10"/>
      <c r="S53" s="10">
        <v>3</v>
      </c>
    </row>
    <row r="54" spans="1:19" s="1" customFormat="1" ht="14.1" customHeight="1" x14ac:dyDescent="0.2">
      <c r="A54" s="8" t="s">
        <v>58</v>
      </c>
      <c r="B54" s="9" t="s">
        <v>59</v>
      </c>
      <c r="C54" s="10">
        <v>49</v>
      </c>
      <c r="D54" s="13">
        <v>945.55845854825452</v>
      </c>
      <c r="E54" s="10"/>
      <c r="F54" s="10">
        <v>2</v>
      </c>
      <c r="G54" s="10">
        <v>25</v>
      </c>
      <c r="H54" s="10">
        <v>18</v>
      </c>
      <c r="I54" s="10">
        <v>2</v>
      </c>
      <c r="J54" s="10"/>
      <c r="K54" s="10"/>
      <c r="L54" s="10"/>
      <c r="M54" s="10"/>
      <c r="N54" s="10"/>
      <c r="O54" s="10"/>
      <c r="P54" s="10"/>
      <c r="Q54" s="10"/>
      <c r="R54" s="10"/>
      <c r="S54" s="10">
        <v>2</v>
      </c>
    </row>
    <row r="55" spans="1:19" s="1" customFormat="1" ht="14.1" customHeight="1" x14ac:dyDescent="0.2">
      <c r="A55" s="8" t="s">
        <v>196</v>
      </c>
      <c r="B55" s="9" t="s">
        <v>197</v>
      </c>
      <c r="C55" s="10">
        <v>1023</v>
      </c>
      <c r="D55" s="13">
        <v>968.78346490870013</v>
      </c>
      <c r="E55" s="10">
        <v>10</v>
      </c>
      <c r="F55" s="10">
        <v>114</v>
      </c>
      <c r="G55" s="10">
        <v>458</v>
      </c>
      <c r="H55" s="10">
        <v>289</v>
      </c>
      <c r="I55" s="10">
        <v>93</v>
      </c>
      <c r="J55" s="10">
        <v>13</v>
      </c>
      <c r="K55" s="10">
        <v>2</v>
      </c>
      <c r="L55" s="10"/>
      <c r="M55" s="10"/>
      <c r="N55" s="10"/>
      <c r="O55" s="10">
        <v>2</v>
      </c>
      <c r="P55" s="10">
        <v>4</v>
      </c>
      <c r="Q55" s="10"/>
      <c r="R55" s="10">
        <v>2</v>
      </c>
      <c r="S55" s="10">
        <v>36</v>
      </c>
    </row>
    <row r="56" spans="1:19" s="1" customFormat="1" ht="14.1" customHeight="1" x14ac:dyDescent="0.2">
      <c r="A56" s="8" t="s">
        <v>198</v>
      </c>
      <c r="B56" s="9" t="s">
        <v>199</v>
      </c>
      <c r="C56" s="10">
        <v>147</v>
      </c>
      <c r="D56" s="13">
        <v>1084.1764612544225</v>
      </c>
      <c r="E56" s="10">
        <v>1</v>
      </c>
      <c r="F56" s="10">
        <v>15</v>
      </c>
      <c r="G56" s="10">
        <v>41</v>
      </c>
      <c r="H56" s="10">
        <v>64</v>
      </c>
      <c r="I56" s="10">
        <v>20</v>
      </c>
      <c r="J56" s="10">
        <v>3</v>
      </c>
      <c r="K56" s="10">
        <v>2</v>
      </c>
      <c r="L56" s="10"/>
      <c r="M56" s="10"/>
      <c r="N56" s="10"/>
      <c r="O56" s="10"/>
      <c r="P56" s="10"/>
      <c r="Q56" s="10"/>
      <c r="R56" s="10"/>
      <c r="S56" s="10">
        <v>1</v>
      </c>
    </row>
    <row r="57" spans="1:19" s="1" customFormat="1" ht="14.1" customHeight="1" x14ac:dyDescent="0.2">
      <c r="A57" s="8" t="s">
        <v>82</v>
      </c>
      <c r="B57" s="9" t="s">
        <v>83</v>
      </c>
      <c r="C57" s="10">
        <v>31</v>
      </c>
      <c r="D57" s="13">
        <v>914.78336277945789</v>
      </c>
      <c r="E57" s="10">
        <v>1</v>
      </c>
      <c r="F57" s="10">
        <v>3</v>
      </c>
      <c r="G57" s="10">
        <v>15</v>
      </c>
      <c r="H57" s="10">
        <v>11</v>
      </c>
      <c r="I57" s="10">
        <v>1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s="1" customFormat="1" ht="14.1" customHeight="1" x14ac:dyDescent="0.2">
      <c r="A58" s="4" t="s">
        <v>186</v>
      </c>
      <c r="B58" s="5" t="s">
        <v>187</v>
      </c>
      <c r="C58" s="6">
        <v>120</v>
      </c>
      <c r="D58" s="12">
        <v>1274.1934080311019</v>
      </c>
      <c r="E58" s="6">
        <v>1</v>
      </c>
      <c r="F58" s="6">
        <v>8</v>
      </c>
      <c r="G58" s="6">
        <v>53</v>
      </c>
      <c r="H58" s="6">
        <v>35</v>
      </c>
      <c r="I58" s="6">
        <v>12</v>
      </c>
      <c r="J58" s="6">
        <v>2</v>
      </c>
      <c r="K58" s="6"/>
      <c r="L58" s="6">
        <v>1</v>
      </c>
      <c r="M58" s="6">
        <v>1</v>
      </c>
      <c r="N58" s="6"/>
      <c r="O58" s="6"/>
      <c r="P58" s="6">
        <v>3</v>
      </c>
      <c r="Q58" s="6"/>
      <c r="R58" s="6"/>
      <c r="S58" s="6">
        <v>4</v>
      </c>
    </row>
    <row r="59" spans="1:19" s="1" customFormat="1" ht="14.1" customHeight="1" x14ac:dyDescent="0.2">
      <c r="A59" s="4" t="s">
        <v>84</v>
      </c>
      <c r="B59" s="5" t="s">
        <v>85</v>
      </c>
      <c r="C59" s="6">
        <v>27</v>
      </c>
      <c r="D59" s="12">
        <v>1178.546176046176</v>
      </c>
      <c r="E59" s="6"/>
      <c r="F59" s="6">
        <v>2</v>
      </c>
      <c r="G59" s="6">
        <v>8</v>
      </c>
      <c r="H59" s="6">
        <v>9</v>
      </c>
      <c r="I59" s="6">
        <v>7</v>
      </c>
      <c r="J59" s="6">
        <v>1</v>
      </c>
      <c r="K59" s="6"/>
      <c r="L59" s="6"/>
      <c r="M59" s="6"/>
      <c r="N59" s="6"/>
      <c r="O59" s="6"/>
      <c r="P59" s="6"/>
      <c r="Q59" s="6"/>
      <c r="R59" s="6"/>
      <c r="S59" s="6"/>
    </row>
    <row r="60" spans="1:19" s="1" customFormat="1" ht="14.1" customHeight="1" x14ac:dyDescent="0.2">
      <c r="A60" s="14" t="s">
        <v>60</v>
      </c>
      <c r="B60" s="19" t="s">
        <v>61</v>
      </c>
      <c r="C60" s="27">
        <v>223</v>
      </c>
      <c r="D60" s="31">
        <v>1086.7362190841138</v>
      </c>
      <c r="E60" s="27">
        <v>1</v>
      </c>
      <c r="F60" s="27">
        <v>28</v>
      </c>
      <c r="G60" s="27">
        <v>89</v>
      </c>
      <c r="H60" s="27">
        <v>69</v>
      </c>
      <c r="I60" s="27">
        <v>25</v>
      </c>
      <c r="J60" s="27">
        <v>3</v>
      </c>
      <c r="K60" s="27">
        <v>1</v>
      </c>
      <c r="L60" s="27"/>
      <c r="M60" s="27"/>
      <c r="N60" s="27"/>
      <c r="O60" s="27"/>
      <c r="P60" s="27">
        <v>1</v>
      </c>
      <c r="Q60" s="27"/>
      <c r="R60" s="27"/>
      <c r="S60" s="27">
        <v>6</v>
      </c>
    </row>
    <row r="61" spans="1:19" s="1" customFormat="1" ht="14.1" customHeight="1" x14ac:dyDescent="0.2">
      <c r="A61" s="14" t="s">
        <v>200</v>
      </c>
      <c r="B61" s="20" t="s">
        <v>201</v>
      </c>
      <c r="C61" s="26">
        <v>160</v>
      </c>
      <c r="D61" s="33">
        <v>1083.7902959046041</v>
      </c>
      <c r="E61" s="26">
        <v>2</v>
      </c>
      <c r="F61" s="26">
        <v>17</v>
      </c>
      <c r="G61" s="26">
        <v>68</v>
      </c>
      <c r="H61" s="26">
        <v>46</v>
      </c>
      <c r="I61" s="26">
        <v>20</v>
      </c>
      <c r="J61" s="26">
        <v>4</v>
      </c>
      <c r="K61" s="26">
        <v>1</v>
      </c>
      <c r="L61" s="26"/>
      <c r="M61" s="26"/>
      <c r="N61" s="26">
        <v>1</v>
      </c>
      <c r="O61" s="26"/>
      <c r="P61" s="26">
        <v>1</v>
      </c>
      <c r="Q61" s="26"/>
      <c r="R61" s="26"/>
      <c r="S61" s="26"/>
    </row>
    <row r="62" spans="1:19" s="1" customFormat="1" ht="18.2" customHeight="1" x14ac:dyDescent="0.2">
      <c r="A62" s="14" t="s">
        <v>168</v>
      </c>
      <c r="B62" s="19" t="s">
        <v>169</v>
      </c>
      <c r="C62" s="25">
        <v>520</v>
      </c>
      <c r="D62" s="32">
        <v>1225.5633574779331</v>
      </c>
      <c r="E62" s="25">
        <v>28</v>
      </c>
      <c r="F62" s="26">
        <v>31</v>
      </c>
      <c r="G62" s="26">
        <v>140</v>
      </c>
      <c r="H62" s="26">
        <v>176</v>
      </c>
      <c r="I62" s="26">
        <v>99</v>
      </c>
      <c r="J62" s="26">
        <v>19</v>
      </c>
      <c r="K62" s="26">
        <v>4</v>
      </c>
      <c r="L62" s="26">
        <v>1</v>
      </c>
      <c r="M62" s="26"/>
      <c r="N62" s="26"/>
      <c r="O62" s="26"/>
      <c r="P62" s="26">
        <v>5</v>
      </c>
      <c r="Q62" s="26"/>
      <c r="R62" s="26">
        <v>2</v>
      </c>
      <c r="S62" s="26">
        <v>15</v>
      </c>
    </row>
    <row r="63" spans="1:19" s="1" customFormat="1" ht="22.7" customHeight="1" x14ac:dyDescent="0.2">
      <c r="A63" s="16" t="s">
        <v>188</v>
      </c>
      <c r="B63" s="22" t="s">
        <v>189</v>
      </c>
      <c r="C63" s="27">
        <v>37</v>
      </c>
      <c r="D63" s="31">
        <v>998.28680059658302</v>
      </c>
      <c r="E63" s="27">
        <v>2</v>
      </c>
      <c r="F63" s="27">
        <v>3</v>
      </c>
      <c r="G63" s="27">
        <v>9</v>
      </c>
      <c r="H63" s="27">
        <v>14</v>
      </c>
      <c r="I63" s="27">
        <v>7</v>
      </c>
      <c r="J63" s="27"/>
      <c r="K63" s="27"/>
      <c r="L63" s="27"/>
      <c r="M63" s="27"/>
      <c r="N63" s="27"/>
      <c r="O63" s="27"/>
      <c r="P63" s="27"/>
      <c r="Q63" s="27"/>
      <c r="R63" s="27"/>
      <c r="S63" s="27">
        <v>2</v>
      </c>
    </row>
    <row r="64" spans="1:19" s="1" customFormat="1" ht="14.1" customHeight="1" x14ac:dyDescent="0.2">
      <c r="A64" s="4" t="s">
        <v>62</v>
      </c>
      <c r="B64" s="5" t="s">
        <v>63</v>
      </c>
      <c r="C64" s="6">
        <v>360</v>
      </c>
      <c r="D64" s="12">
        <v>1022.0629127937298</v>
      </c>
      <c r="E64" s="6">
        <v>7</v>
      </c>
      <c r="F64" s="6">
        <v>38</v>
      </c>
      <c r="G64" s="6">
        <v>153</v>
      </c>
      <c r="H64" s="6">
        <v>118</v>
      </c>
      <c r="I64" s="6">
        <v>25</v>
      </c>
      <c r="J64" s="6">
        <v>8</v>
      </c>
      <c r="K64" s="6"/>
      <c r="L64" s="6">
        <v>1</v>
      </c>
      <c r="M64" s="6"/>
      <c r="N64" s="6"/>
      <c r="O64" s="6"/>
      <c r="P64" s="6">
        <v>3</v>
      </c>
      <c r="Q64" s="6"/>
      <c r="R64" s="6"/>
      <c r="S64" s="6">
        <v>7</v>
      </c>
    </row>
    <row r="65" spans="1:19" s="1" customFormat="1" ht="14.1" customHeight="1" x14ac:dyDescent="0.2">
      <c r="A65" s="4" t="s">
        <v>64</v>
      </c>
      <c r="B65" s="5" t="s">
        <v>65</v>
      </c>
      <c r="C65" s="6">
        <v>60</v>
      </c>
      <c r="D65" s="12">
        <v>1406.0147451086571</v>
      </c>
      <c r="E65" s="6">
        <v>1</v>
      </c>
      <c r="F65" s="6">
        <v>7</v>
      </c>
      <c r="G65" s="6">
        <v>18</v>
      </c>
      <c r="H65" s="6">
        <v>23</v>
      </c>
      <c r="I65" s="6">
        <v>7</v>
      </c>
      <c r="J65" s="6"/>
      <c r="K65" s="6"/>
      <c r="L65" s="6"/>
      <c r="M65" s="6"/>
      <c r="N65" s="6"/>
      <c r="O65" s="6"/>
      <c r="P65" s="6">
        <v>2</v>
      </c>
      <c r="Q65" s="6"/>
      <c r="R65" s="6"/>
      <c r="S65" s="6">
        <v>2</v>
      </c>
    </row>
    <row r="66" spans="1:19" s="1" customFormat="1" ht="14.1" customHeight="1" x14ac:dyDescent="0.2">
      <c r="A66" s="14" t="s">
        <v>190</v>
      </c>
      <c r="B66" s="19" t="s">
        <v>191</v>
      </c>
      <c r="C66" s="27">
        <v>44</v>
      </c>
      <c r="D66" s="31">
        <v>986.80439153238069</v>
      </c>
      <c r="E66" s="27"/>
      <c r="F66" s="27">
        <v>5</v>
      </c>
      <c r="G66" s="27">
        <v>21</v>
      </c>
      <c r="H66" s="27">
        <v>14</v>
      </c>
      <c r="I66" s="27">
        <v>4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1:19" s="1" customFormat="1" ht="14.1" customHeight="1" x14ac:dyDescent="0.2">
      <c r="A67" s="14" t="s">
        <v>266</v>
      </c>
      <c r="B67" s="20" t="s">
        <v>267</v>
      </c>
      <c r="C67" s="26">
        <v>113</v>
      </c>
      <c r="D67" s="33">
        <v>922.91976106696166</v>
      </c>
      <c r="E67" s="26">
        <v>1</v>
      </c>
      <c r="F67" s="26">
        <v>19</v>
      </c>
      <c r="G67" s="26">
        <v>50</v>
      </c>
      <c r="H67" s="26">
        <v>29</v>
      </c>
      <c r="I67" s="26">
        <v>5</v>
      </c>
      <c r="J67" s="26">
        <v>7</v>
      </c>
      <c r="K67" s="26"/>
      <c r="L67" s="26"/>
      <c r="M67" s="26"/>
      <c r="N67" s="26"/>
      <c r="O67" s="26"/>
      <c r="P67" s="26"/>
      <c r="Q67" s="26"/>
      <c r="R67" s="26"/>
      <c r="S67" s="26">
        <v>2</v>
      </c>
    </row>
    <row r="68" spans="1:19" s="1" customFormat="1" ht="18.2" customHeight="1" x14ac:dyDescent="0.2">
      <c r="A68" s="14" t="s">
        <v>214</v>
      </c>
      <c r="B68" s="19" t="s">
        <v>215</v>
      </c>
      <c r="C68" s="25">
        <v>77</v>
      </c>
      <c r="D68" s="32">
        <v>1046.1514539326397</v>
      </c>
      <c r="E68" s="25">
        <v>1</v>
      </c>
      <c r="F68" s="26">
        <v>4</v>
      </c>
      <c r="G68" s="26">
        <v>28</v>
      </c>
      <c r="H68" s="26">
        <v>27</v>
      </c>
      <c r="I68" s="26">
        <v>12</v>
      </c>
      <c r="J68" s="26">
        <v>2</v>
      </c>
      <c r="K68" s="26"/>
      <c r="L68" s="26"/>
      <c r="M68" s="26"/>
      <c r="N68" s="26"/>
      <c r="O68" s="26"/>
      <c r="P68" s="26"/>
      <c r="Q68" s="26"/>
      <c r="R68" s="26"/>
      <c r="S68" s="26">
        <v>3</v>
      </c>
    </row>
    <row r="69" spans="1:19" s="1" customFormat="1" ht="22.7" customHeight="1" x14ac:dyDescent="0.2">
      <c r="A69" s="16" t="s">
        <v>66</v>
      </c>
      <c r="B69" s="22" t="s">
        <v>67</v>
      </c>
      <c r="C69" s="27">
        <v>39</v>
      </c>
      <c r="D69" s="31">
        <v>872.43651186684258</v>
      </c>
      <c r="E69" s="27">
        <v>1</v>
      </c>
      <c r="F69" s="27">
        <v>4</v>
      </c>
      <c r="G69" s="27">
        <v>19</v>
      </c>
      <c r="H69" s="27">
        <v>10</v>
      </c>
      <c r="I69" s="27">
        <v>4</v>
      </c>
      <c r="J69" s="27"/>
      <c r="K69" s="27"/>
      <c r="L69" s="27"/>
      <c r="M69" s="27"/>
      <c r="N69" s="27"/>
      <c r="O69" s="27"/>
      <c r="P69" s="27"/>
      <c r="Q69" s="27"/>
      <c r="R69" s="27"/>
      <c r="S69" s="27">
        <v>1</v>
      </c>
    </row>
    <row r="70" spans="1:19" s="1" customFormat="1" ht="14.1" customHeight="1" x14ac:dyDescent="0.2">
      <c r="A70" s="8" t="s">
        <v>242</v>
      </c>
      <c r="B70" s="9" t="s">
        <v>243</v>
      </c>
      <c r="C70" s="10">
        <v>20</v>
      </c>
      <c r="D70" s="13">
        <v>1289.1582839309815</v>
      </c>
      <c r="E70" s="10"/>
      <c r="F70" s="10">
        <v>3</v>
      </c>
      <c r="G70" s="10">
        <v>9</v>
      </c>
      <c r="H70" s="10">
        <v>3</v>
      </c>
      <c r="I70" s="10">
        <v>2</v>
      </c>
      <c r="J70" s="10"/>
      <c r="K70" s="10"/>
      <c r="L70" s="10"/>
      <c r="M70" s="10"/>
      <c r="N70" s="10"/>
      <c r="O70" s="10"/>
      <c r="P70" s="10">
        <v>1</v>
      </c>
      <c r="Q70" s="10"/>
      <c r="R70" s="10"/>
      <c r="S70" s="10">
        <v>2</v>
      </c>
    </row>
    <row r="71" spans="1:19" s="1" customFormat="1" ht="14.1" customHeight="1" x14ac:dyDescent="0.2">
      <c r="A71" s="8" t="s">
        <v>120</v>
      </c>
      <c r="B71" s="9" t="s">
        <v>121</v>
      </c>
      <c r="C71" s="10">
        <v>51</v>
      </c>
      <c r="D71" s="13">
        <v>1590.575659462568</v>
      </c>
      <c r="E71" s="10"/>
      <c r="F71" s="10">
        <v>1</v>
      </c>
      <c r="G71" s="10">
        <v>11</v>
      </c>
      <c r="H71" s="10">
        <v>21</v>
      </c>
      <c r="I71" s="10">
        <v>11</v>
      </c>
      <c r="J71" s="10">
        <v>3</v>
      </c>
      <c r="K71" s="10"/>
      <c r="L71" s="10"/>
      <c r="M71" s="10"/>
      <c r="N71" s="10"/>
      <c r="O71" s="10"/>
      <c r="P71" s="10">
        <v>2</v>
      </c>
      <c r="Q71" s="10"/>
      <c r="R71" s="10">
        <v>1</v>
      </c>
      <c r="S71" s="10">
        <v>1</v>
      </c>
    </row>
    <row r="72" spans="1:19" s="1" customFormat="1" ht="14.1" customHeight="1" x14ac:dyDescent="0.2">
      <c r="A72" s="8" t="s">
        <v>122</v>
      </c>
      <c r="B72" s="9" t="s">
        <v>123</v>
      </c>
      <c r="C72" s="10">
        <v>17762</v>
      </c>
      <c r="D72" s="13">
        <v>1026.9405775925256</v>
      </c>
      <c r="E72" s="10">
        <v>243</v>
      </c>
      <c r="F72" s="10">
        <v>2278</v>
      </c>
      <c r="G72" s="10">
        <v>7279</v>
      </c>
      <c r="H72" s="10">
        <v>4829</v>
      </c>
      <c r="I72" s="10">
        <v>2060</v>
      </c>
      <c r="J72" s="10">
        <v>454</v>
      </c>
      <c r="K72" s="10">
        <v>129</v>
      </c>
      <c r="L72" s="10">
        <v>32</v>
      </c>
      <c r="M72" s="10">
        <v>10</v>
      </c>
      <c r="N72" s="10">
        <v>5</v>
      </c>
      <c r="O72" s="10">
        <v>5</v>
      </c>
      <c r="P72" s="10">
        <v>64</v>
      </c>
      <c r="Q72" s="10"/>
      <c r="R72" s="10">
        <v>4</v>
      </c>
      <c r="S72" s="10">
        <v>370</v>
      </c>
    </row>
    <row r="73" spans="1:19" s="1" customFormat="1" ht="14.1" customHeight="1" x14ac:dyDescent="0.2">
      <c r="A73" s="8" t="s">
        <v>170</v>
      </c>
      <c r="B73" s="9" t="s">
        <v>171</v>
      </c>
      <c r="C73" s="10">
        <v>64</v>
      </c>
      <c r="D73" s="13">
        <v>1324.5500021675739</v>
      </c>
      <c r="E73" s="10"/>
      <c r="F73" s="10">
        <v>2</v>
      </c>
      <c r="G73" s="10">
        <v>20</v>
      </c>
      <c r="H73" s="10">
        <v>26</v>
      </c>
      <c r="I73" s="10">
        <v>11</v>
      </c>
      <c r="J73" s="10">
        <v>4</v>
      </c>
      <c r="K73" s="10"/>
      <c r="L73" s="10"/>
      <c r="M73" s="10"/>
      <c r="N73" s="10"/>
      <c r="O73" s="10"/>
      <c r="P73" s="10">
        <v>1</v>
      </c>
      <c r="Q73" s="10"/>
      <c r="R73" s="10"/>
      <c r="S73" s="10"/>
    </row>
    <row r="74" spans="1:19" s="1" customFormat="1" ht="14.1" customHeight="1" x14ac:dyDescent="0.2">
      <c r="A74" s="8" t="s">
        <v>86</v>
      </c>
      <c r="B74" s="9" t="s">
        <v>87</v>
      </c>
      <c r="C74" s="10">
        <v>41</v>
      </c>
      <c r="D74" s="13">
        <v>820.80489039357019</v>
      </c>
      <c r="E74" s="10">
        <v>2</v>
      </c>
      <c r="F74" s="10">
        <v>4</v>
      </c>
      <c r="G74" s="10">
        <v>20</v>
      </c>
      <c r="H74" s="10">
        <v>10</v>
      </c>
      <c r="I74" s="10">
        <v>3</v>
      </c>
      <c r="J74" s="10"/>
      <c r="K74" s="10"/>
      <c r="L74" s="10"/>
      <c r="M74" s="10"/>
      <c r="N74" s="10"/>
      <c r="O74" s="10"/>
      <c r="P74" s="10"/>
      <c r="Q74" s="10"/>
      <c r="R74" s="10"/>
      <c r="S74" s="10">
        <v>2</v>
      </c>
    </row>
    <row r="75" spans="1:19" s="1" customFormat="1" ht="14.1" customHeight="1" x14ac:dyDescent="0.2">
      <c r="A75" s="8" t="s">
        <v>124</v>
      </c>
      <c r="B75" s="9" t="s">
        <v>125</v>
      </c>
      <c r="C75" s="10">
        <v>39</v>
      </c>
      <c r="D75" s="13">
        <v>1199.9949011841063</v>
      </c>
      <c r="E75" s="10">
        <v>1</v>
      </c>
      <c r="F75" s="10">
        <v>3</v>
      </c>
      <c r="G75" s="10">
        <v>7</v>
      </c>
      <c r="H75" s="10">
        <v>14</v>
      </c>
      <c r="I75" s="10">
        <v>12</v>
      </c>
      <c r="J75" s="10"/>
      <c r="K75" s="10"/>
      <c r="L75" s="10"/>
      <c r="M75" s="10">
        <v>1</v>
      </c>
      <c r="N75" s="10"/>
      <c r="O75" s="10"/>
      <c r="P75" s="10"/>
      <c r="Q75" s="10"/>
      <c r="R75" s="10"/>
      <c r="S75" s="10">
        <v>1</v>
      </c>
    </row>
    <row r="76" spans="1:19" s="1" customFormat="1" ht="14.1" customHeight="1" x14ac:dyDescent="0.2">
      <c r="A76" s="4" t="s">
        <v>158</v>
      </c>
      <c r="B76" s="5" t="s">
        <v>159</v>
      </c>
      <c r="C76" s="6">
        <v>11</v>
      </c>
      <c r="D76" s="12">
        <v>1013.7911255411256</v>
      </c>
      <c r="E76" s="6"/>
      <c r="F76" s="6">
        <v>1</v>
      </c>
      <c r="G76" s="6">
        <v>5</v>
      </c>
      <c r="H76" s="6">
        <v>3</v>
      </c>
      <c r="I76" s="6">
        <v>2</v>
      </c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19" s="1" customFormat="1" ht="14.1" customHeight="1" x14ac:dyDescent="0.2">
      <c r="A77" s="4" t="s">
        <v>268</v>
      </c>
      <c r="B77" s="5" t="s">
        <v>269</v>
      </c>
      <c r="C77" s="6">
        <v>22</v>
      </c>
      <c r="D77" s="12">
        <v>935.79727721773168</v>
      </c>
      <c r="E77" s="6"/>
      <c r="F77" s="6">
        <v>2</v>
      </c>
      <c r="G77" s="6">
        <v>10</v>
      </c>
      <c r="H77" s="6">
        <v>5</v>
      </c>
      <c r="I77" s="6">
        <v>2</v>
      </c>
      <c r="J77" s="6"/>
      <c r="K77" s="6">
        <v>1</v>
      </c>
      <c r="L77" s="6"/>
      <c r="M77" s="6"/>
      <c r="N77" s="6"/>
      <c r="O77" s="6"/>
      <c r="P77" s="6"/>
      <c r="Q77" s="6"/>
      <c r="R77" s="6"/>
      <c r="S77" s="6">
        <v>2</v>
      </c>
    </row>
    <row r="78" spans="1:19" s="1" customFormat="1" ht="14.1" customHeight="1" x14ac:dyDescent="0.2">
      <c r="A78" s="14" t="s">
        <v>192</v>
      </c>
      <c r="B78" s="19" t="s">
        <v>193</v>
      </c>
      <c r="C78" s="27">
        <v>29</v>
      </c>
      <c r="D78" s="31">
        <v>964.77982118204432</v>
      </c>
      <c r="E78" s="27"/>
      <c r="F78" s="27">
        <v>3</v>
      </c>
      <c r="G78" s="27">
        <v>14</v>
      </c>
      <c r="H78" s="27">
        <v>7</v>
      </c>
      <c r="I78" s="27">
        <v>2</v>
      </c>
      <c r="J78" s="27">
        <v>2</v>
      </c>
      <c r="K78" s="27"/>
      <c r="L78" s="27"/>
      <c r="M78" s="27"/>
      <c r="N78" s="27"/>
      <c r="O78" s="27"/>
      <c r="P78" s="27"/>
      <c r="Q78" s="27"/>
      <c r="R78" s="27"/>
      <c r="S78" s="27">
        <v>1</v>
      </c>
    </row>
    <row r="79" spans="1:19" s="1" customFormat="1" ht="14.1" customHeight="1" x14ac:dyDescent="0.2">
      <c r="A79" s="14" t="s">
        <v>172</v>
      </c>
      <c r="B79" s="20" t="s">
        <v>173</v>
      </c>
      <c r="C79" s="26">
        <v>299</v>
      </c>
      <c r="D79" s="33">
        <v>1088.6689731188469</v>
      </c>
      <c r="E79" s="26">
        <v>2</v>
      </c>
      <c r="F79" s="26">
        <v>28</v>
      </c>
      <c r="G79" s="26">
        <v>98</v>
      </c>
      <c r="H79" s="26">
        <v>115</v>
      </c>
      <c r="I79" s="26">
        <v>36</v>
      </c>
      <c r="J79" s="26">
        <v>12</v>
      </c>
      <c r="K79" s="26">
        <v>2</v>
      </c>
      <c r="L79" s="26">
        <v>1</v>
      </c>
      <c r="M79" s="26"/>
      <c r="N79" s="26"/>
      <c r="O79" s="26"/>
      <c r="P79" s="26"/>
      <c r="Q79" s="26"/>
      <c r="R79" s="26"/>
      <c r="S79" s="26">
        <v>5</v>
      </c>
    </row>
    <row r="80" spans="1:19" s="1" customFormat="1" ht="18.2" customHeight="1" x14ac:dyDescent="0.2">
      <c r="A80" s="14" t="s">
        <v>160</v>
      </c>
      <c r="B80" s="19" t="s">
        <v>161</v>
      </c>
      <c r="C80" s="25">
        <v>59</v>
      </c>
      <c r="D80" s="32">
        <v>1069.6143903705181</v>
      </c>
      <c r="E80" s="25"/>
      <c r="F80" s="26">
        <v>7</v>
      </c>
      <c r="G80" s="26">
        <v>24</v>
      </c>
      <c r="H80" s="26">
        <v>19</v>
      </c>
      <c r="I80" s="26">
        <v>2</v>
      </c>
      <c r="J80" s="26">
        <v>1</v>
      </c>
      <c r="K80" s="26">
        <v>1</v>
      </c>
      <c r="L80" s="26">
        <v>1</v>
      </c>
      <c r="M80" s="26"/>
      <c r="N80" s="26"/>
      <c r="O80" s="26"/>
      <c r="P80" s="26">
        <v>1</v>
      </c>
      <c r="Q80" s="26"/>
      <c r="R80" s="26"/>
      <c r="S80" s="26">
        <v>3</v>
      </c>
    </row>
    <row r="81" spans="1:19" s="1" customFormat="1" ht="22.7" customHeight="1" x14ac:dyDescent="0.2">
      <c r="A81" s="16" t="s">
        <v>162</v>
      </c>
      <c r="B81" s="22" t="s">
        <v>163</v>
      </c>
      <c r="C81" s="27">
        <v>11</v>
      </c>
      <c r="D81" s="31">
        <v>1028.0667811720441</v>
      </c>
      <c r="E81" s="27"/>
      <c r="F81" s="27">
        <v>2</v>
      </c>
      <c r="G81" s="27">
        <v>7</v>
      </c>
      <c r="H81" s="27">
        <v>1</v>
      </c>
      <c r="I81" s="27"/>
      <c r="J81" s="27"/>
      <c r="K81" s="27"/>
      <c r="L81" s="27">
        <v>1</v>
      </c>
      <c r="M81" s="27"/>
      <c r="N81" s="27"/>
      <c r="O81" s="27"/>
      <c r="P81" s="27"/>
      <c r="Q81" s="27"/>
      <c r="R81" s="27"/>
      <c r="S81" s="27"/>
    </row>
    <row r="82" spans="1:19" s="1" customFormat="1" ht="14.1" customHeight="1" x14ac:dyDescent="0.2">
      <c r="A82" s="8" t="s">
        <v>126</v>
      </c>
      <c r="B82" s="9" t="s">
        <v>127</v>
      </c>
      <c r="C82" s="10">
        <v>341</v>
      </c>
      <c r="D82" s="13">
        <v>1190.8260598579959</v>
      </c>
      <c r="E82" s="10">
        <v>8</v>
      </c>
      <c r="F82" s="10">
        <v>25</v>
      </c>
      <c r="G82" s="10">
        <v>107</v>
      </c>
      <c r="H82" s="10">
        <v>117</v>
      </c>
      <c r="I82" s="10">
        <v>59</v>
      </c>
      <c r="J82" s="10">
        <v>12</v>
      </c>
      <c r="K82" s="10">
        <v>4</v>
      </c>
      <c r="L82" s="10">
        <v>3</v>
      </c>
      <c r="M82" s="10"/>
      <c r="N82" s="10"/>
      <c r="O82" s="10"/>
      <c r="P82" s="10">
        <v>1</v>
      </c>
      <c r="Q82" s="10"/>
      <c r="R82" s="10"/>
      <c r="S82" s="10">
        <v>5</v>
      </c>
    </row>
    <row r="83" spans="1:19" s="1" customFormat="1" ht="14.1" customHeight="1" x14ac:dyDescent="0.2">
      <c r="A83" s="8" t="s">
        <v>270</v>
      </c>
      <c r="B83" s="9" t="s">
        <v>271</v>
      </c>
      <c r="C83" s="10">
        <v>282</v>
      </c>
      <c r="D83" s="13">
        <v>912.3212128104841</v>
      </c>
      <c r="E83" s="10">
        <v>9</v>
      </c>
      <c r="F83" s="10">
        <v>39</v>
      </c>
      <c r="G83" s="10">
        <v>137</v>
      </c>
      <c r="H83" s="10">
        <v>63</v>
      </c>
      <c r="I83" s="10">
        <v>18</v>
      </c>
      <c r="J83" s="10">
        <v>1</v>
      </c>
      <c r="K83" s="10">
        <v>1</v>
      </c>
      <c r="L83" s="10"/>
      <c r="M83" s="10"/>
      <c r="N83" s="10"/>
      <c r="O83" s="10"/>
      <c r="P83" s="10">
        <v>2</v>
      </c>
      <c r="Q83" s="10"/>
      <c r="R83" s="10"/>
      <c r="S83" s="10">
        <v>12</v>
      </c>
    </row>
    <row r="84" spans="1:19" s="1" customFormat="1" ht="14.1" customHeight="1" x14ac:dyDescent="0.2">
      <c r="A84" s="8" t="s">
        <v>128</v>
      </c>
      <c r="B84" s="9" t="s">
        <v>129</v>
      </c>
      <c r="C84" s="10">
        <v>367</v>
      </c>
      <c r="D84" s="13">
        <v>1282.6043786452169</v>
      </c>
      <c r="E84" s="10"/>
      <c r="F84" s="10">
        <v>20</v>
      </c>
      <c r="G84" s="10">
        <v>115</v>
      </c>
      <c r="H84" s="10">
        <v>139</v>
      </c>
      <c r="I84" s="10">
        <v>65</v>
      </c>
      <c r="J84" s="10">
        <v>12</v>
      </c>
      <c r="K84" s="10">
        <v>2</v>
      </c>
      <c r="L84" s="10">
        <v>3</v>
      </c>
      <c r="M84" s="10"/>
      <c r="N84" s="10"/>
      <c r="O84" s="10"/>
      <c r="P84" s="10">
        <v>3</v>
      </c>
      <c r="Q84" s="10"/>
      <c r="R84" s="10">
        <v>2</v>
      </c>
      <c r="S84" s="10">
        <v>6</v>
      </c>
    </row>
    <row r="85" spans="1:19" s="1" customFormat="1" ht="14.1" customHeight="1" x14ac:dyDescent="0.2">
      <c r="A85" s="8" t="s">
        <v>272</v>
      </c>
      <c r="B85" s="9" t="s">
        <v>273</v>
      </c>
      <c r="C85" s="10">
        <v>25</v>
      </c>
      <c r="D85" s="13">
        <v>995.56635522287672</v>
      </c>
      <c r="E85" s="10"/>
      <c r="F85" s="10">
        <v>2</v>
      </c>
      <c r="G85" s="10">
        <v>8</v>
      </c>
      <c r="H85" s="10">
        <v>11</v>
      </c>
      <c r="I85" s="10">
        <v>3</v>
      </c>
      <c r="J85" s="10"/>
      <c r="K85" s="10"/>
      <c r="L85" s="10"/>
      <c r="M85" s="10"/>
      <c r="N85" s="10"/>
      <c r="O85" s="10"/>
      <c r="P85" s="10"/>
      <c r="Q85" s="10"/>
      <c r="R85" s="10"/>
      <c r="S85" s="10">
        <v>1</v>
      </c>
    </row>
    <row r="86" spans="1:19" s="1" customFormat="1" ht="14.1" customHeight="1" x14ac:dyDescent="0.2">
      <c r="A86" s="8" t="s">
        <v>216</v>
      </c>
      <c r="B86" s="9" t="s">
        <v>217</v>
      </c>
      <c r="C86" s="10">
        <v>22</v>
      </c>
      <c r="D86" s="13">
        <v>1060.0677378177379</v>
      </c>
      <c r="E86" s="10"/>
      <c r="F86" s="10"/>
      <c r="G86" s="10">
        <v>8</v>
      </c>
      <c r="H86" s="10">
        <v>8</v>
      </c>
      <c r="I86" s="10">
        <v>2</v>
      </c>
      <c r="J86" s="10">
        <v>2</v>
      </c>
      <c r="K86" s="10"/>
      <c r="L86" s="10"/>
      <c r="M86" s="10"/>
      <c r="N86" s="10"/>
      <c r="O86" s="10"/>
      <c r="P86" s="10"/>
      <c r="Q86" s="10"/>
      <c r="R86" s="10"/>
      <c r="S86" s="10">
        <v>2</v>
      </c>
    </row>
    <row r="87" spans="1:19" s="1" customFormat="1" ht="14.1" customHeight="1" x14ac:dyDescent="0.2">
      <c r="A87" s="8" t="s">
        <v>274</v>
      </c>
      <c r="B87" s="9" t="s">
        <v>275</v>
      </c>
      <c r="C87" s="10">
        <v>12</v>
      </c>
      <c r="D87" s="13">
        <v>788.14910205535205</v>
      </c>
      <c r="E87" s="10"/>
      <c r="F87" s="10">
        <v>2</v>
      </c>
      <c r="G87" s="10">
        <v>6</v>
      </c>
      <c r="H87" s="10">
        <v>2</v>
      </c>
      <c r="I87" s="10">
        <v>1</v>
      </c>
      <c r="J87" s="10"/>
      <c r="K87" s="10"/>
      <c r="L87" s="10"/>
      <c r="M87" s="10"/>
      <c r="N87" s="10"/>
      <c r="O87" s="10"/>
      <c r="P87" s="10"/>
      <c r="Q87" s="10"/>
      <c r="R87" s="10"/>
      <c r="S87" s="10">
        <v>1</v>
      </c>
    </row>
    <row r="88" spans="1:19" s="1" customFormat="1" ht="14.1" customHeight="1" x14ac:dyDescent="0.2">
      <c r="A88" s="8" t="s">
        <v>276</v>
      </c>
      <c r="B88" s="9" t="s">
        <v>277</v>
      </c>
      <c r="C88" s="10">
        <v>57</v>
      </c>
      <c r="D88" s="13">
        <v>1033.6615975557622</v>
      </c>
      <c r="E88" s="10"/>
      <c r="F88" s="10">
        <v>7</v>
      </c>
      <c r="G88" s="10">
        <v>21</v>
      </c>
      <c r="H88" s="10">
        <v>20</v>
      </c>
      <c r="I88" s="10">
        <v>6</v>
      </c>
      <c r="J88" s="10">
        <v>2</v>
      </c>
      <c r="K88" s="10">
        <v>1</v>
      </c>
      <c r="L88" s="10"/>
      <c r="M88" s="10"/>
      <c r="N88" s="10"/>
      <c r="O88" s="10"/>
      <c r="P88" s="10"/>
      <c r="Q88" s="10"/>
      <c r="R88" s="10"/>
      <c r="S88" s="10"/>
    </row>
    <row r="89" spans="1:19" s="1" customFormat="1" ht="14.1" customHeight="1" x14ac:dyDescent="0.2">
      <c r="A89" s="8" t="s">
        <v>218</v>
      </c>
      <c r="B89" s="9" t="s">
        <v>219</v>
      </c>
      <c r="C89" s="10">
        <v>12</v>
      </c>
      <c r="D89" s="13">
        <v>949.95726495726501</v>
      </c>
      <c r="E89" s="10">
        <v>3</v>
      </c>
      <c r="F89" s="10">
        <v>1</v>
      </c>
      <c r="G89" s="10">
        <v>2</v>
      </c>
      <c r="H89" s="10">
        <v>4</v>
      </c>
      <c r="I89" s="10">
        <v>1</v>
      </c>
      <c r="J89" s="10">
        <v>1</v>
      </c>
      <c r="K89" s="10"/>
      <c r="L89" s="10"/>
      <c r="M89" s="10"/>
      <c r="N89" s="10"/>
      <c r="O89" s="10"/>
      <c r="P89" s="10"/>
      <c r="Q89" s="10"/>
      <c r="R89" s="10"/>
      <c r="S89" s="10"/>
    </row>
    <row r="90" spans="1:19" s="1" customFormat="1" ht="14.1" customHeight="1" x14ac:dyDescent="0.2">
      <c r="A90" s="8" t="s">
        <v>68</v>
      </c>
      <c r="B90" s="9" t="s">
        <v>69</v>
      </c>
      <c r="C90" s="10">
        <v>85</v>
      </c>
      <c r="D90" s="13">
        <v>1718.5713106027667</v>
      </c>
      <c r="E90" s="10">
        <v>1</v>
      </c>
      <c r="F90" s="10">
        <v>3</v>
      </c>
      <c r="G90" s="10">
        <v>27</v>
      </c>
      <c r="H90" s="10">
        <v>28</v>
      </c>
      <c r="I90" s="10">
        <v>17</v>
      </c>
      <c r="J90" s="10">
        <v>2</v>
      </c>
      <c r="K90" s="10"/>
      <c r="L90" s="10"/>
      <c r="M90" s="10"/>
      <c r="N90" s="10"/>
      <c r="O90" s="10"/>
      <c r="P90" s="10">
        <v>1</v>
      </c>
      <c r="Q90" s="10"/>
      <c r="R90" s="10"/>
      <c r="S90" s="10">
        <v>6</v>
      </c>
    </row>
    <row r="91" spans="1:19" s="1" customFormat="1" ht="14.1" customHeight="1" x14ac:dyDescent="0.2">
      <c r="A91" s="8" t="s">
        <v>130</v>
      </c>
      <c r="B91" s="9" t="s">
        <v>131</v>
      </c>
      <c r="C91" s="10">
        <v>135</v>
      </c>
      <c r="D91" s="13">
        <v>1101.8081676708125</v>
      </c>
      <c r="E91" s="10"/>
      <c r="F91" s="10">
        <v>9</v>
      </c>
      <c r="G91" s="10">
        <v>43</v>
      </c>
      <c r="H91" s="10">
        <v>57</v>
      </c>
      <c r="I91" s="10">
        <v>21</v>
      </c>
      <c r="J91" s="10">
        <v>2</v>
      </c>
      <c r="K91" s="10"/>
      <c r="L91" s="10"/>
      <c r="M91" s="10"/>
      <c r="N91" s="10"/>
      <c r="O91" s="10"/>
      <c r="P91" s="10"/>
      <c r="Q91" s="10"/>
      <c r="R91" s="10"/>
      <c r="S91" s="10">
        <v>3</v>
      </c>
    </row>
    <row r="92" spans="1:19" s="1" customFormat="1" ht="14.1" customHeight="1" x14ac:dyDescent="0.2">
      <c r="A92" s="8" t="s">
        <v>44</v>
      </c>
      <c r="B92" s="9" t="s">
        <v>45</v>
      </c>
      <c r="C92" s="10">
        <v>20</v>
      </c>
      <c r="D92" s="13">
        <v>882.93630850630836</v>
      </c>
      <c r="E92" s="10">
        <v>1</v>
      </c>
      <c r="F92" s="10">
        <v>3</v>
      </c>
      <c r="G92" s="10">
        <v>11</v>
      </c>
      <c r="H92" s="10">
        <v>3</v>
      </c>
      <c r="I92" s="10">
        <v>1</v>
      </c>
      <c r="J92" s="10">
        <v>1</v>
      </c>
      <c r="K92" s="10"/>
      <c r="L92" s="10"/>
      <c r="M92" s="10"/>
      <c r="N92" s="10"/>
      <c r="O92" s="10"/>
      <c r="P92" s="10"/>
      <c r="Q92" s="10"/>
      <c r="R92" s="10"/>
      <c r="S92" s="10"/>
    </row>
    <row r="93" spans="1:19" s="1" customFormat="1" ht="14.1" customHeight="1" x14ac:dyDescent="0.2">
      <c r="A93" s="8" t="s">
        <v>132</v>
      </c>
      <c r="B93" s="9" t="s">
        <v>133</v>
      </c>
      <c r="C93" s="10">
        <v>27</v>
      </c>
      <c r="D93" s="13">
        <v>1231.7147831592272</v>
      </c>
      <c r="E93" s="10">
        <v>1</v>
      </c>
      <c r="F93" s="10">
        <v>1</v>
      </c>
      <c r="G93" s="10">
        <v>7</v>
      </c>
      <c r="H93" s="10">
        <v>12</v>
      </c>
      <c r="I93" s="10">
        <v>4</v>
      </c>
      <c r="J93" s="10">
        <v>1</v>
      </c>
      <c r="K93" s="10"/>
      <c r="L93" s="10">
        <v>1</v>
      </c>
      <c r="M93" s="10"/>
      <c r="N93" s="10"/>
      <c r="O93" s="10"/>
      <c r="P93" s="10"/>
      <c r="Q93" s="10"/>
      <c r="R93" s="10"/>
      <c r="S93" s="10"/>
    </row>
    <row r="94" spans="1:19" s="1" customFormat="1" ht="14.1" customHeight="1" x14ac:dyDescent="0.2">
      <c r="A94" s="8" t="s">
        <v>88</v>
      </c>
      <c r="B94" s="9" t="s">
        <v>89</v>
      </c>
      <c r="C94" s="10">
        <v>29</v>
      </c>
      <c r="D94" s="13">
        <v>806.34171524093006</v>
      </c>
      <c r="E94" s="10"/>
      <c r="F94" s="10">
        <v>6</v>
      </c>
      <c r="G94" s="10">
        <v>14</v>
      </c>
      <c r="H94" s="10">
        <v>6</v>
      </c>
      <c r="I94" s="10">
        <v>2</v>
      </c>
      <c r="J94" s="10"/>
      <c r="K94" s="10"/>
      <c r="L94" s="10"/>
      <c r="M94" s="10"/>
      <c r="N94" s="10"/>
      <c r="O94" s="10"/>
      <c r="P94" s="10"/>
      <c r="Q94" s="10"/>
      <c r="R94" s="10"/>
      <c r="S94" s="10">
        <v>1</v>
      </c>
    </row>
    <row r="95" spans="1:19" s="1" customFormat="1" ht="14.1" customHeight="1" x14ac:dyDescent="0.2">
      <c r="A95" s="8" t="s">
        <v>220</v>
      </c>
      <c r="B95" s="9" t="s">
        <v>221</v>
      </c>
      <c r="C95" s="10">
        <v>78</v>
      </c>
      <c r="D95" s="13">
        <v>972.46656272276368</v>
      </c>
      <c r="E95" s="10">
        <v>4</v>
      </c>
      <c r="F95" s="10">
        <v>9</v>
      </c>
      <c r="G95" s="10">
        <v>33</v>
      </c>
      <c r="H95" s="10">
        <v>22</v>
      </c>
      <c r="I95" s="10">
        <v>4</v>
      </c>
      <c r="J95" s="10">
        <v>1</v>
      </c>
      <c r="K95" s="10">
        <v>1</v>
      </c>
      <c r="L95" s="10"/>
      <c r="M95" s="10"/>
      <c r="N95" s="10"/>
      <c r="O95" s="10"/>
      <c r="P95" s="10">
        <v>1</v>
      </c>
      <c r="Q95" s="10"/>
      <c r="R95" s="10"/>
      <c r="S95" s="10">
        <v>3</v>
      </c>
    </row>
    <row r="96" spans="1:19" s="1" customFormat="1" ht="14.1" customHeight="1" x14ac:dyDescent="0.2">
      <c r="A96" s="8" t="s">
        <v>174</v>
      </c>
      <c r="B96" s="9" t="s">
        <v>175</v>
      </c>
      <c r="C96" s="10">
        <v>84</v>
      </c>
      <c r="D96" s="13">
        <v>1415.4376541610254</v>
      </c>
      <c r="E96" s="10">
        <v>1</v>
      </c>
      <c r="F96" s="10">
        <v>8</v>
      </c>
      <c r="G96" s="10">
        <v>18</v>
      </c>
      <c r="H96" s="10">
        <v>36</v>
      </c>
      <c r="I96" s="10">
        <v>14</v>
      </c>
      <c r="J96" s="10">
        <v>4</v>
      </c>
      <c r="K96" s="10">
        <v>1</v>
      </c>
      <c r="L96" s="10"/>
      <c r="M96" s="10">
        <v>1</v>
      </c>
      <c r="N96" s="10"/>
      <c r="O96" s="10"/>
      <c r="P96" s="10">
        <v>1</v>
      </c>
      <c r="Q96" s="10"/>
      <c r="R96" s="10"/>
      <c r="S96" s="10"/>
    </row>
    <row r="97" spans="1:19" s="1" customFormat="1" ht="14.1" customHeight="1" x14ac:dyDescent="0.2">
      <c r="A97" s="8" t="s">
        <v>134</v>
      </c>
      <c r="B97" s="9" t="s">
        <v>135</v>
      </c>
      <c r="C97" s="10">
        <v>104</v>
      </c>
      <c r="D97" s="13">
        <v>1075.7618552480592</v>
      </c>
      <c r="E97" s="10"/>
      <c r="F97" s="10">
        <v>9</v>
      </c>
      <c r="G97" s="10">
        <v>41</v>
      </c>
      <c r="H97" s="10">
        <v>26</v>
      </c>
      <c r="I97" s="10">
        <v>20</v>
      </c>
      <c r="J97" s="10">
        <v>4</v>
      </c>
      <c r="K97" s="10"/>
      <c r="L97" s="10"/>
      <c r="M97" s="10"/>
      <c r="N97" s="10"/>
      <c r="O97" s="10"/>
      <c r="P97" s="10"/>
      <c r="Q97" s="10"/>
      <c r="R97" s="10"/>
      <c r="S97" s="10">
        <v>4</v>
      </c>
    </row>
    <row r="98" spans="1:19" s="1" customFormat="1" ht="14.1" customHeight="1" x14ac:dyDescent="0.2">
      <c r="A98" s="8" t="s">
        <v>46</v>
      </c>
      <c r="B98" s="9" t="s">
        <v>47</v>
      </c>
      <c r="C98" s="10">
        <v>20</v>
      </c>
      <c r="D98" s="13">
        <v>945.25123626373625</v>
      </c>
      <c r="E98" s="10">
        <v>1</v>
      </c>
      <c r="F98" s="10">
        <v>2</v>
      </c>
      <c r="G98" s="10">
        <v>10</v>
      </c>
      <c r="H98" s="10">
        <v>5</v>
      </c>
      <c r="I98" s="10"/>
      <c r="J98" s="10">
        <v>2</v>
      </c>
      <c r="K98" s="10"/>
      <c r="L98" s="10"/>
      <c r="M98" s="10"/>
      <c r="N98" s="10"/>
      <c r="O98" s="10"/>
      <c r="P98" s="10"/>
      <c r="Q98" s="10"/>
      <c r="R98" s="10"/>
      <c r="S98" s="10"/>
    </row>
    <row r="99" spans="1:19" s="1" customFormat="1" ht="14.1" customHeight="1" x14ac:dyDescent="0.2">
      <c r="A99" s="8" t="s">
        <v>202</v>
      </c>
      <c r="B99" s="9" t="s">
        <v>203</v>
      </c>
      <c r="C99" s="10">
        <v>14</v>
      </c>
      <c r="D99" s="13">
        <v>1380.8612637362635</v>
      </c>
      <c r="E99" s="10"/>
      <c r="F99" s="10">
        <v>1</v>
      </c>
      <c r="G99" s="10">
        <v>6</v>
      </c>
      <c r="H99" s="10">
        <v>6</v>
      </c>
      <c r="I99" s="10"/>
      <c r="J99" s="10"/>
      <c r="K99" s="10"/>
      <c r="L99" s="10"/>
      <c r="M99" s="10"/>
      <c r="N99" s="10"/>
      <c r="O99" s="10"/>
      <c r="P99" s="10">
        <v>1</v>
      </c>
      <c r="Q99" s="10"/>
      <c r="R99" s="10"/>
      <c r="S99" s="10"/>
    </row>
    <row r="100" spans="1:19" s="1" customFormat="1" ht="14.1" customHeight="1" x14ac:dyDescent="0.2">
      <c r="A100" s="8" t="s">
        <v>16</v>
      </c>
      <c r="B100" s="9" t="s">
        <v>17</v>
      </c>
      <c r="C100" s="10">
        <v>35</v>
      </c>
      <c r="D100" s="13">
        <v>1242.2353185210327</v>
      </c>
      <c r="E100" s="10"/>
      <c r="F100" s="10">
        <v>1</v>
      </c>
      <c r="G100" s="10">
        <v>7</v>
      </c>
      <c r="H100" s="10">
        <v>16</v>
      </c>
      <c r="I100" s="10">
        <v>9</v>
      </c>
      <c r="J100" s="10">
        <v>1</v>
      </c>
      <c r="K100" s="10"/>
      <c r="L100" s="10"/>
      <c r="M100" s="10"/>
      <c r="N100" s="10"/>
      <c r="O100" s="10"/>
      <c r="P100" s="10"/>
      <c r="Q100" s="10"/>
      <c r="R100" s="10"/>
      <c r="S100" s="10">
        <v>1</v>
      </c>
    </row>
    <row r="101" spans="1:19" s="1" customFormat="1" ht="14.1" customHeight="1" x14ac:dyDescent="0.2">
      <c r="A101" s="8" t="s">
        <v>136</v>
      </c>
      <c r="B101" s="9" t="s">
        <v>137</v>
      </c>
      <c r="C101" s="10">
        <v>36</v>
      </c>
      <c r="D101" s="13">
        <v>1172.4873399997111</v>
      </c>
      <c r="E101" s="10">
        <v>2</v>
      </c>
      <c r="F101" s="10">
        <v>3</v>
      </c>
      <c r="G101" s="10">
        <v>7</v>
      </c>
      <c r="H101" s="10">
        <v>13</v>
      </c>
      <c r="I101" s="10">
        <v>9</v>
      </c>
      <c r="J101" s="10">
        <v>2</v>
      </c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s="1" customFormat="1" ht="14.1" customHeight="1" x14ac:dyDescent="0.2">
      <c r="A102" s="8" t="s">
        <v>18</v>
      </c>
      <c r="B102" s="9" t="s">
        <v>19</v>
      </c>
      <c r="C102" s="10">
        <v>243</v>
      </c>
      <c r="D102" s="13">
        <v>1252.5743042988436</v>
      </c>
      <c r="E102" s="10">
        <v>2</v>
      </c>
      <c r="F102" s="10">
        <v>7</v>
      </c>
      <c r="G102" s="10">
        <v>79</v>
      </c>
      <c r="H102" s="10">
        <v>85</v>
      </c>
      <c r="I102" s="10">
        <v>55</v>
      </c>
      <c r="J102" s="10">
        <v>7</v>
      </c>
      <c r="K102" s="10">
        <v>3</v>
      </c>
      <c r="L102" s="10">
        <v>1</v>
      </c>
      <c r="M102" s="10"/>
      <c r="N102" s="10"/>
      <c r="O102" s="10"/>
      <c r="P102" s="10">
        <v>1</v>
      </c>
      <c r="Q102" s="10"/>
      <c r="R102" s="10"/>
      <c r="S102" s="10">
        <v>3</v>
      </c>
    </row>
    <row r="103" spans="1:19" s="1" customFormat="1" ht="14.1" customHeight="1" x14ac:dyDescent="0.2">
      <c r="A103" s="8" t="s">
        <v>138</v>
      </c>
      <c r="B103" s="9" t="s">
        <v>139</v>
      </c>
      <c r="C103" s="10">
        <v>24</v>
      </c>
      <c r="D103" s="13">
        <v>1105.5602815800182</v>
      </c>
      <c r="E103" s="10"/>
      <c r="F103" s="10">
        <v>2</v>
      </c>
      <c r="G103" s="10">
        <v>9</v>
      </c>
      <c r="H103" s="10">
        <v>10</v>
      </c>
      <c r="I103" s="10">
        <v>1</v>
      </c>
      <c r="J103" s="10">
        <v>1</v>
      </c>
      <c r="K103" s="10">
        <v>1</v>
      </c>
      <c r="L103" s="10"/>
      <c r="M103" s="10"/>
      <c r="N103" s="10"/>
      <c r="O103" s="10"/>
      <c r="P103" s="10"/>
      <c r="Q103" s="10"/>
      <c r="R103" s="10"/>
      <c r="S103" s="10"/>
    </row>
    <row r="104" spans="1:19" s="1" customFormat="1" ht="14.1" customHeight="1" x14ac:dyDescent="0.2">
      <c r="A104" s="8" t="s">
        <v>140</v>
      </c>
      <c r="B104" s="9" t="s">
        <v>141</v>
      </c>
      <c r="C104" s="10">
        <v>128</v>
      </c>
      <c r="D104" s="13">
        <v>1073.3662025782012</v>
      </c>
      <c r="E104" s="10">
        <v>1</v>
      </c>
      <c r="F104" s="10">
        <v>15</v>
      </c>
      <c r="G104" s="10">
        <v>44</v>
      </c>
      <c r="H104" s="10">
        <v>47</v>
      </c>
      <c r="I104" s="10">
        <v>17</v>
      </c>
      <c r="J104" s="10">
        <v>3</v>
      </c>
      <c r="K104" s="10">
        <v>1</v>
      </c>
      <c r="L104" s="10"/>
      <c r="M104" s="10"/>
      <c r="N104" s="10"/>
      <c r="O104" s="10"/>
      <c r="P104" s="10"/>
      <c r="Q104" s="10"/>
      <c r="R104" s="10"/>
      <c r="S104" s="10"/>
    </row>
    <row r="105" spans="1:19" s="1" customFormat="1" ht="14.1" customHeight="1" x14ac:dyDescent="0.2">
      <c r="A105" s="8" t="s">
        <v>38</v>
      </c>
      <c r="B105" s="9" t="s">
        <v>39</v>
      </c>
      <c r="C105" s="10">
        <v>13</v>
      </c>
      <c r="D105" s="13">
        <v>2201.8931833216948</v>
      </c>
      <c r="E105" s="10"/>
      <c r="F105" s="10"/>
      <c r="G105" s="10">
        <v>3</v>
      </c>
      <c r="H105" s="10">
        <v>6</v>
      </c>
      <c r="I105" s="10">
        <v>1</v>
      </c>
      <c r="J105" s="10"/>
      <c r="K105" s="10"/>
      <c r="L105" s="10"/>
      <c r="M105" s="10"/>
      <c r="N105" s="10"/>
      <c r="O105" s="10"/>
      <c r="P105" s="10">
        <v>1</v>
      </c>
      <c r="Q105" s="10"/>
      <c r="R105" s="10"/>
      <c r="S105" s="10">
        <v>2</v>
      </c>
    </row>
    <row r="106" spans="1:19" s="1" customFormat="1" ht="14.1" customHeight="1" x14ac:dyDescent="0.2">
      <c r="A106" s="8" t="s">
        <v>222</v>
      </c>
      <c r="B106" s="9" t="s">
        <v>223</v>
      </c>
      <c r="C106" s="10">
        <v>11</v>
      </c>
      <c r="D106" s="13">
        <v>963.04533630620574</v>
      </c>
      <c r="E106" s="10"/>
      <c r="F106" s="10"/>
      <c r="G106" s="10">
        <v>7</v>
      </c>
      <c r="H106" s="10">
        <v>3</v>
      </c>
      <c r="I106" s="10">
        <v>1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s="1" customFormat="1" ht="14.1" customHeight="1" x14ac:dyDescent="0.2">
      <c r="A107" s="8" t="s">
        <v>142</v>
      </c>
      <c r="B107" s="9" t="s">
        <v>143</v>
      </c>
      <c r="C107" s="10">
        <v>888</v>
      </c>
      <c r="D107" s="13">
        <v>1258.3007057134782</v>
      </c>
      <c r="E107" s="10">
        <v>6</v>
      </c>
      <c r="F107" s="10">
        <v>76</v>
      </c>
      <c r="G107" s="10">
        <v>282</v>
      </c>
      <c r="H107" s="10">
        <v>311</v>
      </c>
      <c r="I107" s="10">
        <v>164</v>
      </c>
      <c r="J107" s="10">
        <v>34</v>
      </c>
      <c r="K107" s="10">
        <v>3</v>
      </c>
      <c r="L107" s="10">
        <v>1</v>
      </c>
      <c r="M107" s="10"/>
      <c r="N107" s="10"/>
      <c r="O107" s="10"/>
      <c r="P107" s="10">
        <v>2</v>
      </c>
      <c r="Q107" s="10"/>
      <c r="R107" s="10"/>
      <c r="S107" s="10">
        <v>9</v>
      </c>
    </row>
    <row r="108" spans="1:19" s="1" customFormat="1" ht="14.1" customHeight="1" x14ac:dyDescent="0.2">
      <c r="A108" s="8" t="s">
        <v>204</v>
      </c>
      <c r="B108" s="9" t="s">
        <v>205</v>
      </c>
      <c r="C108" s="10">
        <v>50</v>
      </c>
      <c r="D108" s="13">
        <v>1053.8397717515459</v>
      </c>
      <c r="E108" s="10"/>
      <c r="F108" s="10">
        <v>2</v>
      </c>
      <c r="G108" s="10">
        <v>24</v>
      </c>
      <c r="H108" s="10">
        <v>16</v>
      </c>
      <c r="I108" s="10">
        <v>7</v>
      </c>
      <c r="J108" s="10">
        <v>1</v>
      </c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s="1" customFormat="1" ht="14.1" customHeight="1" x14ac:dyDescent="0.2">
      <c r="A109" s="8" t="s">
        <v>20</v>
      </c>
      <c r="B109" s="9" t="s">
        <v>21</v>
      </c>
      <c r="C109" s="10">
        <v>49</v>
      </c>
      <c r="D109" s="13">
        <v>1194.5560738581146</v>
      </c>
      <c r="E109" s="10">
        <v>1</v>
      </c>
      <c r="F109" s="10">
        <v>2</v>
      </c>
      <c r="G109" s="10">
        <v>15</v>
      </c>
      <c r="H109" s="10">
        <v>22</v>
      </c>
      <c r="I109" s="10">
        <v>4</v>
      </c>
      <c r="J109" s="10">
        <v>3</v>
      </c>
      <c r="K109" s="10"/>
      <c r="L109" s="10"/>
      <c r="M109" s="10"/>
      <c r="N109" s="10"/>
      <c r="O109" s="10"/>
      <c r="P109" s="10">
        <v>1</v>
      </c>
      <c r="Q109" s="10"/>
      <c r="R109" s="10"/>
      <c r="S109" s="10">
        <v>1</v>
      </c>
    </row>
    <row r="110" spans="1:19" s="1" customFormat="1" ht="14.1" customHeight="1" x14ac:dyDescent="0.2">
      <c r="A110" s="8" t="s">
        <v>22</v>
      </c>
      <c r="B110" s="9" t="s">
        <v>23</v>
      </c>
      <c r="C110" s="10">
        <v>106</v>
      </c>
      <c r="D110" s="13">
        <v>1162.4386405855278</v>
      </c>
      <c r="E110" s="10">
        <v>1</v>
      </c>
      <c r="F110" s="10">
        <v>5</v>
      </c>
      <c r="G110" s="10">
        <v>33</v>
      </c>
      <c r="H110" s="10">
        <v>41</v>
      </c>
      <c r="I110" s="10">
        <v>23</v>
      </c>
      <c r="J110" s="10">
        <v>3</v>
      </c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s="1" customFormat="1" ht="14.1" customHeight="1" x14ac:dyDescent="0.2">
      <c r="A111" s="4" t="s">
        <v>224</v>
      </c>
      <c r="B111" s="5" t="s">
        <v>225</v>
      </c>
      <c r="C111" s="6">
        <v>19</v>
      </c>
      <c r="D111" s="12">
        <v>1027.9709851551956</v>
      </c>
      <c r="E111" s="6"/>
      <c r="F111" s="6">
        <v>3</v>
      </c>
      <c r="G111" s="6">
        <v>7</v>
      </c>
      <c r="H111" s="6">
        <v>7</v>
      </c>
      <c r="I111" s="6">
        <v>1</v>
      </c>
      <c r="J111" s="6"/>
      <c r="K111" s="6">
        <v>1</v>
      </c>
      <c r="L111" s="6"/>
      <c r="M111" s="6"/>
      <c r="N111" s="6"/>
      <c r="O111" s="6"/>
      <c r="P111" s="6"/>
      <c r="Q111" s="6"/>
      <c r="R111" s="6"/>
      <c r="S111" s="6"/>
    </row>
    <row r="112" spans="1:19" s="1" customFormat="1" ht="14.1" customHeight="1" x14ac:dyDescent="0.2">
      <c r="A112" s="4" t="s">
        <v>48</v>
      </c>
      <c r="B112" s="5" t="s">
        <v>49</v>
      </c>
      <c r="C112" s="6">
        <v>35</v>
      </c>
      <c r="D112" s="12">
        <v>864.66397059525877</v>
      </c>
      <c r="E112" s="6"/>
      <c r="F112" s="6">
        <v>5</v>
      </c>
      <c r="G112" s="6">
        <v>17</v>
      </c>
      <c r="H112" s="6">
        <v>7</v>
      </c>
      <c r="I112" s="6">
        <v>2</v>
      </c>
      <c r="J112" s="6">
        <v>2</v>
      </c>
      <c r="K112" s="6"/>
      <c r="L112" s="6"/>
      <c r="M112" s="6"/>
      <c r="N112" s="6"/>
      <c r="O112" s="6"/>
      <c r="P112" s="6"/>
      <c r="Q112" s="6"/>
      <c r="R112" s="6"/>
      <c r="S112" s="6">
        <v>2</v>
      </c>
    </row>
    <row r="113" spans="1:19" s="1" customFormat="1" ht="14.1" customHeight="1" x14ac:dyDescent="0.2">
      <c r="A113" s="14" t="s">
        <v>278</v>
      </c>
      <c r="B113" s="19" t="s">
        <v>279</v>
      </c>
      <c r="C113" s="27">
        <v>59</v>
      </c>
      <c r="D113" s="31">
        <v>924.54732145238233</v>
      </c>
      <c r="E113" s="27">
        <v>1</v>
      </c>
      <c r="F113" s="27">
        <v>6</v>
      </c>
      <c r="G113" s="27">
        <v>23</v>
      </c>
      <c r="H113" s="27">
        <v>20</v>
      </c>
      <c r="I113" s="27">
        <v>6</v>
      </c>
      <c r="J113" s="27"/>
      <c r="K113" s="27"/>
      <c r="L113" s="27"/>
      <c r="M113" s="27"/>
      <c r="N113" s="27"/>
      <c r="O113" s="27"/>
      <c r="P113" s="27"/>
      <c r="Q113" s="27"/>
      <c r="R113" s="27"/>
      <c r="S113" s="27">
        <v>3</v>
      </c>
    </row>
    <row r="114" spans="1:19" s="1" customFormat="1" ht="14.1" customHeight="1" x14ac:dyDescent="0.2">
      <c r="A114" s="14" t="s">
        <v>76</v>
      </c>
      <c r="B114" s="20" t="s">
        <v>77</v>
      </c>
      <c r="C114" s="26">
        <v>14</v>
      </c>
      <c r="D114" s="33">
        <v>1017.3723726670157</v>
      </c>
      <c r="E114" s="26"/>
      <c r="F114" s="26">
        <v>2</v>
      </c>
      <c r="G114" s="26">
        <v>5</v>
      </c>
      <c r="H114" s="26">
        <v>5</v>
      </c>
      <c r="I114" s="26">
        <v>1</v>
      </c>
      <c r="J114" s="26">
        <v>1</v>
      </c>
      <c r="K114" s="26"/>
      <c r="L114" s="26"/>
      <c r="M114" s="26"/>
      <c r="N114" s="26"/>
      <c r="O114" s="26"/>
      <c r="P114" s="26"/>
      <c r="Q114" s="26"/>
      <c r="R114" s="26"/>
      <c r="S114" s="26"/>
    </row>
    <row r="115" spans="1:19" s="1" customFormat="1" ht="18.2" customHeight="1" x14ac:dyDescent="0.2">
      <c r="A115" s="14" t="s">
        <v>206</v>
      </c>
      <c r="B115" s="19" t="s">
        <v>207</v>
      </c>
      <c r="C115" s="25">
        <v>13</v>
      </c>
      <c r="D115" s="32">
        <v>1063.4689349112425</v>
      </c>
      <c r="E115" s="25"/>
      <c r="F115" s="26"/>
      <c r="G115" s="26">
        <v>6</v>
      </c>
      <c r="H115" s="26">
        <v>7</v>
      </c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</row>
    <row r="116" spans="1:19" s="1" customFormat="1" ht="22.7" customHeight="1" x14ac:dyDescent="0.2">
      <c r="A116" s="16" t="s">
        <v>144</v>
      </c>
      <c r="B116" s="22" t="s">
        <v>145</v>
      </c>
      <c r="C116" s="27">
        <v>33</v>
      </c>
      <c r="D116" s="31">
        <v>1255.836427906391</v>
      </c>
      <c r="E116" s="27"/>
      <c r="F116" s="27">
        <v>5</v>
      </c>
      <c r="G116" s="27">
        <v>5</v>
      </c>
      <c r="H116" s="27">
        <v>14</v>
      </c>
      <c r="I116" s="27">
        <v>7</v>
      </c>
      <c r="J116" s="27"/>
      <c r="K116" s="27"/>
      <c r="L116" s="27"/>
      <c r="M116" s="27"/>
      <c r="N116" s="27"/>
      <c r="O116" s="27"/>
      <c r="P116" s="27">
        <v>1</v>
      </c>
      <c r="Q116" s="27"/>
      <c r="R116" s="27"/>
      <c r="S116" s="27">
        <v>1</v>
      </c>
    </row>
    <row r="117" spans="1:19" s="1" customFormat="1" ht="14.1" customHeight="1" x14ac:dyDescent="0.2">
      <c r="A117" s="8" t="s">
        <v>244</v>
      </c>
      <c r="B117" s="9" t="s">
        <v>245</v>
      </c>
      <c r="C117" s="10">
        <v>143</v>
      </c>
      <c r="D117" s="13">
        <v>955.21191577171032</v>
      </c>
      <c r="E117" s="10">
        <v>1</v>
      </c>
      <c r="F117" s="10">
        <v>20</v>
      </c>
      <c r="G117" s="10">
        <v>63</v>
      </c>
      <c r="H117" s="10">
        <v>42</v>
      </c>
      <c r="I117" s="10">
        <v>14</v>
      </c>
      <c r="J117" s="10">
        <v>1</v>
      </c>
      <c r="K117" s="10">
        <v>1</v>
      </c>
      <c r="L117" s="10"/>
      <c r="M117" s="10"/>
      <c r="N117" s="10"/>
      <c r="O117" s="10"/>
      <c r="P117" s="10"/>
      <c r="Q117" s="10"/>
      <c r="R117" s="10"/>
      <c r="S117" s="10">
        <v>1</v>
      </c>
    </row>
    <row r="118" spans="1:19" s="1" customFormat="1" ht="14.1" customHeight="1" x14ac:dyDescent="0.2">
      <c r="A118" s="8" t="s">
        <v>246</v>
      </c>
      <c r="B118" s="9" t="s">
        <v>247</v>
      </c>
      <c r="C118" s="10">
        <v>311</v>
      </c>
      <c r="D118" s="13">
        <v>958.35112926728777</v>
      </c>
      <c r="E118" s="10">
        <v>1</v>
      </c>
      <c r="F118" s="10">
        <v>40</v>
      </c>
      <c r="G118" s="10">
        <v>133</v>
      </c>
      <c r="H118" s="10">
        <v>96</v>
      </c>
      <c r="I118" s="10">
        <v>30</v>
      </c>
      <c r="J118" s="10">
        <v>5</v>
      </c>
      <c r="K118" s="10">
        <v>1</v>
      </c>
      <c r="L118" s="10"/>
      <c r="M118" s="10"/>
      <c r="N118" s="10"/>
      <c r="O118" s="10"/>
      <c r="P118" s="10"/>
      <c r="Q118" s="10"/>
      <c r="R118" s="10">
        <v>1</v>
      </c>
      <c r="S118" s="10">
        <v>4</v>
      </c>
    </row>
    <row r="119" spans="1:19" s="1" customFormat="1" ht="14.1" customHeight="1" x14ac:dyDescent="0.2">
      <c r="A119" s="8" t="s">
        <v>248</v>
      </c>
      <c r="B119" s="9" t="s">
        <v>249</v>
      </c>
      <c r="C119" s="10">
        <v>126</v>
      </c>
      <c r="D119" s="13">
        <v>958.04397366266335</v>
      </c>
      <c r="E119" s="10"/>
      <c r="F119" s="10">
        <v>17</v>
      </c>
      <c r="G119" s="10">
        <v>48</v>
      </c>
      <c r="H119" s="10">
        <v>42</v>
      </c>
      <c r="I119" s="10">
        <v>14</v>
      </c>
      <c r="J119" s="10">
        <v>2</v>
      </c>
      <c r="K119" s="10"/>
      <c r="L119" s="10"/>
      <c r="M119" s="10"/>
      <c r="N119" s="10"/>
      <c r="O119" s="10"/>
      <c r="P119" s="10"/>
      <c r="Q119" s="10"/>
      <c r="R119" s="10"/>
      <c r="S119" s="10">
        <v>3</v>
      </c>
    </row>
    <row r="120" spans="1:19" s="1" customFormat="1" ht="14.1" customHeight="1" x14ac:dyDescent="0.2">
      <c r="A120" s="8" t="s">
        <v>70</v>
      </c>
      <c r="B120" s="9" t="s">
        <v>71</v>
      </c>
      <c r="C120" s="10">
        <v>2225</v>
      </c>
      <c r="D120" s="13">
        <v>1056.9338917654707</v>
      </c>
      <c r="E120" s="10">
        <v>13</v>
      </c>
      <c r="F120" s="10">
        <v>297</v>
      </c>
      <c r="G120" s="10">
        <v>901</v>
      </c>
      <c r="H120" s="10">
        <v>660</v>
      </c>
      <c r="I120" s="10">
        <v>238</v>
      </c>
      <c r="J120" s="10">
        <v>41</v>
      </c>
      <c r="K120" s="10">
        <v>7</v>
      </c>
      <c r="L120" s="10">
        <v>2</v>
      </c>
      <c r="M120" s="10">
        <v>1</v>
      </c>
      <c r="N120" s="10"/>
      <c r="O120" s="10"/>
      <c r="P120" s="10">
        <v>18</v>
      </c>
      <c r="Q120" s="10"/>
      <c r="R120" s="10"/>
      <c r="S120" s="10">
        <v>47</v>
      </c>
    </row>
    <row r="121" spans="1:19" s="1" customFormat="1" ht="14.1" customHeight="1" x14ac:dyDescent="0.2">
      <c r="A121" s="8" t="s">
        <v>146</v>
      </c>
      <c r="B121" s="9" t="s">
        <v>147</v>
      </c>
      <c r="C121" s="10">
        <v>34</v>
      </c>
      <c r="D121" s="13">
        <v>1219.3037330316743</v>
      </c>
      <c r="E121" s="10">
        <v>1</v>
      </c>
      <c r="F121" s="10">
        <v>3</v>
      </c>
      <c r="G121" s="10">
        <v>14</v>
      </c>
      <c r="H121" s="10">
        <v>11</v>
      </c>
      <c r="I121" s="10">
        <v>3</v>
      </c>
      <c r="J121" s="10">
        <v>1</v>
      </c>
      <c r="K121" s="10"/>
      <c r="L121" s="10"/>
      <c r="M121" s="10"/>
      <c r="N121" s="10"/>
      <c r="O121" s="10"/>
      <c r="P121" s="10">
        <v>1</v>
      </c>
      <c r="Q121" s="10"/>
      <c r="R121" s="10"/>
      <c r="S121" s="10"/>
    </row>
    <row r="122" spans="1:19" s="1" customFormat="1" ht="14.1" customHeight="1" x14ac:dyDescent="0.2">
      <c r="A122" s="4" t="s">
        <v>24</v>
      </c>
      <c r="B122" s="5" t="s">
        <v>25</v>
      </c>
      <c r="C122" s="6">
        <v>60</v>
      </c>
      <c r="D122" s="12">
        <v>1155.8434429030444</v>
      </c>
      <c r="E122" s="6"/>
      <c r="F122" s="6">
        <v>4</v>
      </c>
      <c r="G122" s="6">
        <v>15</v>
      </c>
      <c r="H122" s="6">
        <v>29</v>
      </c>
      <c r="I122" s="6">
        <v>9</v>
      </c>
      <c r="J122" s="6">
        <v>2</v>
      </c>
      <c r="K122" s="6"/>
      <c r="L122" s="6"/>
      <c r="M122" s="6"/>
      <c r="N122" s="6"/>
      <c r="O122" s="6"/>
      <c r="P122" s="6"/>
      <c r="Q122" s="6"/>
      <c r="R122" s="6"/>
      <c r="S122" s="6">
        <v>1</v>
      </c>
    </row>
    <row r="123" spans="1:19" s="1" customFormat="1" ht="14.1" customHeight="1" x14ac:dyDescent="0.2">
      <c r="A123" s="4" t="s">
        <v>90</v>
      </c>
      <c r="B123" s="5" t="s">
        <v>91</v>
      </c>
      <c r="C123" s="6">
        <v>21</v>
      </c>
      <c r="D123" s="12">
        <v>1005.7709401709401</v>
      </c>
      <c r="E123" s="6">
        <v>1</v>
      </c>
      <c r="F123" s="6">
        <v>1</v>
      </c>
      <c r="G123" s="6">
        <v>6</v>
      </c>
      <c r="H123" s="6">
        <v>13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1:19" s="1" customFormat="1" ht="14.1" customHeight="1" x14ac:dyDescent="0.2">
      <c r="A124" s="14" t="s">
        <v>280</v>
      </c>
      <c r="B124" s="19" t="s">
        <v>281</v>
      </c>
      <c r="C124" s="27">
        <v>19</v>
      </c>
      <c r="D124" s="31">
        <v>955.36201079622117</v>
      </c>
      <c r="E124" s="27"/>
      <c r="F124" s="27"/>
      <c r="G124" s="27">
        <v>11</v>
      </c>
      <c r="H124" s="27">
        <v>5</v>
      </c>
      <c r="I124" s="27">
        <v>2</v>
      </c>
      <c r="J124" s="27"/>
      <c r="K124" s="27"/>
      <c r="L124" s="27"/>
      <c r="M124" s="27"/>
      <c r="N124" s="27"/>
      <c r="O124" s="27"/>
      <c r="P124" s="27"/>
      <c r="Q124" s="27"/>
      <c r="R124" s="27"/>
      <c r="S124" s="27">
        <v>1</v>
      </c>
    </row>
    <row r="125" spans="1:19" s="1" customFormat="1" ht="14.1" customHeight="1" x14ac:dyDescent="0.2">
      <c r="A125" s="14" t="s">
        <v>26</v>
      </c>
      <c r="B125" s="20" t="s">
        <v>27</v>
      </c>
      <c r="C125" s="26">
        <v>36</v>
      </c>
      <c r="D125" s="33">
        <v>1105.1365865697005</v>
      </c>
      <c r="E125" s="26">
        <v>2</v>
      </c>
      <c r="F125" s="26">
        <v>3</v>
      </c>
      <c r="G125" s="26">
        <v>10</v>
      </c>
      <c r="H125" s="26">
        <v>12</v>
      </c>
      <c r="I125" s="26">
        <v>4</v>
      </c>
      <c r="J125" s="26">
        <v>2</v>
      </c>
      <c r="K125" s="26"/>
      <c r="L125" s="26"/>
      <c r="M125" s="26"/>
      <c r="N125" s="26">
        <v>1</v>
      </c>
      <c r="O125" s="26"/>
      <c r="P125" s="26"/>
      <c r="Q125" s="26"/>
      <c r="R125" s="26"/>
      <c r="S125" s="26">
        <v>2</v>
      </c>
    </row>
    <row r="126" spans="1:19" s="1" customFormat="1" ht="18.2" customHeight="1" x14ac:dyDescent="0.2">
      <c r="A126" s="14" t="s">
        <v>176</v>
      </c>
      <c r="B126" s="19" t="s">
        <v>177</v>
      </c>
      <c r="C126" s="25">
        <v>48</v>
      </c>
      <c r="D126" s="32">
        <v>1395.7316482733568</v>
      </c>
      <c r="E126" s="25"/>
      <c r="F126" s="26">
        <v>3</v>
      </c>
      <c r="G126" s="26">
        <v>17</v>
      </c>
      <c r="H126" s="26">
        <v>19</v>
      </c>
      <c r="I126" s="26">
        <v>7</v>
      </c>
      <c r="J126" s="26"/>
      <c r="K126" s="26"/>
      <c r="L126" s="26"/>
      <c r="M126" s="26"/>
      <c r="N126" s="26"/>
      <c r="O126" s="26"/>
      <c r="P126" s="26">
        <v>1</v>
      </c>
      <c r="Q126" s="26"/>
      <c r="R126" s="26"/>
      <c r="S126" s="26">
        <v>1</v>
      </c>
    </row>
    <row r="127" spans="1:19" s="1" customFormat="1" ht="22.7" customHeight="1" x14ac:dyDescent="0.2">
      <c r="A127" s="16" t="s">
        <v>250</v>
      </c>
      <c r="B127" s="22" t="s">
        <v>251</v>
      </c>
      <c r="C127" s="27">
        <v>104</v>
      </c>
      <c r="D127" s="31">
        <v>961.65896105319177</v>
      </c>
      <c r="E127" s="27"/>
      <c r="F127" s="27">
        <v>13</v>
      </c>
      <c r="G127" s="27">
        <v>41</v>
      </c>
      <c r="H127" s="27">
        <v>35</v>
      </c>
      <c r="I127" s="27">
        <v>11</v>
      </c>
      <c r="J127" s="27">
        <v>2</v>
      </c>
      <c r="K127" s="27"/>
      <c r="L127" s="27"/>
      <c r="M127" s="27"/>
      <c r="N127" s="27"/>
      <c r="O127" s="27"/>
      <c r="P127" s="27"/>
      <c r="Q127" s="27"/>
      <c r="R127" s="27"/>
      <c r="S127" s="27">
        <v>2</v>
      </c>
    </row>
    <row r="128" spans="1:19" s="1" customFormat="1" ht="14.1" customHeight="1" x14ac:dyDescent="0.2">
      <c r="A128" s="8" t="s">
        <v>252</v>
      </c>
      <c r="B128" s="9" t="s">
        <v>253</v>
      </c>
      <c r="C128" s="10">
        <v>14</v>
      </c>
      <c r="D128" s="13">
        <v>1082.395440868655</v>
      </c>
      <c r="E128" s="10"/>
      <c r="F128" s="10"/>
      <c r="G128" s="10">
        <v>2</v>
      </c>
      <c r="H128" s="10">
        <v>10</v>
      </c>
      <c r="I128" s="10">
        <v>1</v>
      </c>
      <c r="J128" s="10"/>
      <c r="K128" s="10"/>
      <c r="L128" s="10"/>
      <c r="M128" s="10"/>
      <c r="N128" s="10"/>
      <c r="O128" s="10"/>
      <c r="P128" s="10"/>
      <c r="Q128" s="10"/>
      <c r="R128" s="10"/>
      <c r="S128" s="10">
        <v>1</v>
      </c>
    </row>
    <row r="129" spans="1:19" s="1" customFormat="1" ht="14.1" customHeight="1" x14ac:dyDescent="0.2">
      <c r="A129" s="8" t="s">
        <v>148</v>
      </c>
      <c r="B129" s="9" t="s">
        <v>149</v>
      </c>
      <c r="C129" s="10">
        <v>261</v>
      </c>
      <c r="D129" s="13">
        <v>1305.7787210617753</v>
      </c>
      <c r="E129" s="10">
        <v>3</v>
      </c>
      <c r="F129" s="10">
        <v>24</v>
      </c>
      <c r="G129" s="10">
        <v>70</v>
      </c>
      <c r="H129" s="10">
        <v>98</v>
      </c>
      <c r="I129" s="10">
        <v>48</v>
      </c>
      <c r="J129" s="10">
        <v>6</v>
      </c>
      <c r="K129" s="10">
        <v>1</v>
      </c>
      <c r="L129" s="10">
        <v>2</v>
      </c>
      <c r="M129" s="10">
        <v>1</v>
      </c>
      <c r="N129" s="10"/>
      <c r="O129" s="10"/>
      <c r="P129" s="10">
        <v>3</v>
      </c>
      <c r="Q129" s="10"/>
      <c r="R129" s="10">
        <v>1</v>
      </c>
      <c r="S129" s="10">
        <v>4</v>
      </c>
    </row>
    <row r="130" spans="1:19" s="1" customFormat="1" ht="14.1" customHeight="1" x14ac:dyDescent="0.2">
      <c r="A130" s="8" t="s">
        <v>194</v>
      </c>
      <c r="B130" s="9" t="s">
        <v>195</v>
      </c>
      <c r="C130" s="10">
        <v>32</v>
      </c>
      <c r="D130" s="13">
        <v>1058.3469853352667</v>
      </c>
      <c r="E130" s="10"/>
      <c r="F130" s="10">
        <v>3</v>
      </c>
      <c r="G130" s="10">
        <v>12</v>
      </c>
      <c r="H130" s="10">
        <v>12</v>
      </c>
      <c r="I130" s="10">
        <v>4</v>
      </c>
      <c r="J130" s="10">
        <v>1</v>
      </c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s="1" customFormat="1" ht="14.1" customHeight="1" x14ac:dyDescent="0.2">
      <c r="A131" s="8" t="s">
        <v>282</v>
      </c>
      <c r="B131" s="9" t="s">
        <v>283</v>
      </c>
      <c r="C131" s="10">
        <v>171</v>
      </c>
      <c r="D131" s="13">
        <v>939.58725045447193</v>
      </c>
      <c r="E131" s="10">
        <v>2</v>
      </c>
      <c r="F131" s="10">
        <v>25</v>
      </c>
      <c r="G131" s="10">
        <v>82</v>
      </c>
      <c r="H131" s="10">
        <v>41</v>
      </c>
      <c r="I131" s="10">
        <v>16</v>
      </c>
      <c r="J131" s="10">
        <v>3</v>
      </c>
      <c r="K131" s="10">
        <v>1</v>
      </c>
      <c r="L131" s="10"/>
      <c r="M131" s="10"/>
      <c r="N131" s="10"/>
      <c r="O131" s="10"/>
      <c r="P131" s="10"/>
      <c r="Q131" s="10"/>
      <c r="R131" s="10"/>
      <c r="S131" s="10">
        <v>1</v>
      </c>
    </row>
    <row r="132" spans="1:19" s="1" customFormat="1" ht="14.1" customHeight="1" x14ac:dyDescent="0.2">
      <c r="A132" s="8" t="s">
        <v>72</v>
      </c>
      <c r="B132" s="9" t="s">
        <v>73</v>
      </c>
      <c r="C132" s="10">
        <v>49</v>
      </c>
      <c r="D132" s="13">
        <v>1477.6130830768361</v>
      </c>
      <c r="E132" s="10"/>
      <c r="F132" s="10">
        <v>6</v>
      </c>
      <c r="G132" s="10">
        <v>18</v>
      </c>
      <c r="H132" s="10">
        <v>10</v>
      </c>
      <c r="I132" s="10">
        <v>8</v>
      </c>
      <c r="J132" s="10">
        <v>4</v>
      </c>
      <c r="K132" s="10"/>
      <c r="L132" s="10"/>
      <c r="M132" s="10"/>
      <c r="N132" s="10"/>
      <c r="O132" s="10"/>
      <c r="P132" s="10">
        <v>2</v>
      </c>
      <c r="Q132" s="10"/>
      <c r="R132" s="10"/>
      <c r="S132" s="10">
        <v>1</v>
      </c>
    </row>
    <row r="133" spans="1:19" s="1" customFormat="1" ht="14.1" customHeight="1" x14ac:dyDescent="0.2">
      <c r="A133" s="8" t="s">
        <v>254</v>
      </c>
      <c r="B133" s="9" t="s">
        <v>255</v>
      </c>
      <c r="C133" s="10">
        <v>186</v>
      </c>
      <c r="D133" s="13">
        <v>946.45649669578154</v>
      </c>
      <c r="E133" s="10">
        <v>1</v>
      </c>
      <c r="F133" s="10">
        <v>22</v>
      </c>
      <c r="G133" s="10">
        <v>90</v>
      </c>
      <c r="H133" s="10">
        <v>54</v>
      </c>
      <c r="I133" s="10">
        <v>16</v>
      </c>
      <c r="J133" s="10">
        <v>3</v>
      </c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s="1" customFormat="1" ht="14.1" customHeight="1" x14ac:dyDescent="0.2">
      <c r="A134" s="8" t="s">
        <v>150</v>
      </c>
      <c r="B134" s="9" t="s">
        <v>151</v>
      </c>
      <c r="C134" s="10">
        <v>366</v>
      </c>
      <c r="D134" s="13">
        <v>1082.6592731623141</v>
      </c>
      <c r="E134" s="10">
        <v>4</v>
      </c>
      <c r="F134" s="10">
        <v>28</v>
      </c>
      <c r="G134" s="10">
        <v>127</v>
      </c>
      <c r="H134" s="10">
        <v>124</v>
      </c>
      <c r="I134" s="10">
        <v>59</v>
      </c>
      <c r="J134" s="10">
        <v>10</v>
      </c>
      <c r="K134" s="10">
        <v>1</v>
      </c>
      <c r="L134" s="10">
        <v>2</v>
      </c>
      <c r="M134" s="10"/>
      <c r="N134" s="10"/>
      <c r="O134" s="10"/>
      <c r="P134" s="10"/>
      <c r="Q134" s="10"/>
      <c r="R134" s="10"/>
      <c r="S134" s="10">
        <v>11</v>
      </c>
    </row>
    <row r="135" spans="1:19" s="1" customFormat="1" ht="14.1" customHeight="1" x14ac:dyDescent="0.2">
      <c r="A135" s="4" t="s">
        <v>74</v>
      </c>
      <c r="B135" s="5" t="s">
        <v>75</v>
      </c>
      <c r="C135" s="6">
        <v>46</v>
      </c>
      <c r="D135" s="12">
        <v>1042.505563623384</v>
      </c>
      <c r="E135" s="6">
        <v>1</v>
      </c>
      <c r="F135" s="6">
        <v>5</v>
      </c>
      <c r="G135" s="6">
        <v>11</v>
      </c>
      <c r="H135" s="6">
        <v>23</v>
      </c>
      <c r="I135" s="6">
        <v>4</v>
      </c>
      <c r="J135" s="6">
        <v>1</v>
      </c>
      <c r="K135" s="6"/>
      <c r="L135" s="6"/>
      <c r="M135" s="6"/>
      <c r="N135" s="6"/>
      <c r="O135" s="6"/>
      <c r="P135" s="6"/>
      <c r="Q135" s="6"/>
      <c r="R135" s="6"/>
      <c r="S135" s="6">
        <v>1</v>
      </c>
    </row>
    <row r="136" spans="1:19" s="1" customFormat="1" ht="14.1" customHeight="1" x14ac:dyDescent="0.2">
      <c r="A136" s="4" t="s">
        <v>28</v>
      </c>
      <c r="B136" s="5" t="s">
        <v>29</v>
      </c>
      <c r="C136" s="6">
        <v>19</v>
      </c>
      <c r="D136" s="12">
        <v>1208.5426234828105</v>
      </c>
      <c r="E136" s="6"/>
      <c r="F136" s="6"/>
      <c r="G136" s="6">
        <v>5</v>
      </c>
      <c r="H136" s="6">
        <v>12</v>
      </c>
      <c r="I136" s="6">
        <v>2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1:19" s="1" customFormat="1" ht="14.1" customHeight="1" x14ac:dyDescent="0.2">
      <c r="A137" s="14" t="s">
        <v>178</v>
      </c>
      <c r="B137" s="19" t="s">
        <v>179</v>
      </c>
      <c r="C137" s="27">
        <v>373</v>
      </c>
      <c r="D137" s="31">
        <v>1195.5963403780247</v>
      </c>
      <c r="E137" s="27">
        <v>2</v>
      </c>
      <c r="F137" s="27">
        <v>32</v>
      </c>
      <c r="G137" s="27">
        <v>137</v>
      </c>
      <c r="H137" s="27">
        <v>133</v>
      </c>
      <c r="I137" s="27">
        <v>45</v>
      </c>
      <c r="J137" s="27">
        <v>11</v>
      </c>
      <c r="K137" s="27">
        <v>1</v>
      </c>
      <c r="L137" s="27">
        <v>2</v>
      </c>
      <c r="M137" s="27"/>
      <c r="N137" s="27"/>
      <c r="O137" s="27"/>
      <c r="P137" s="27">
        <v>3</v>
      </c>
      <c r="Q137" s="27"/>
      <c r="R137" s="27"/>
      <c r="S137" s="27">
        <v>7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12" width="15.42578125" customWidth="1"/>
  </cols>
  <sheetData>
    <row r="1" spans="1:12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423</v>
      </c>
      <c r="E1" s="2" t="s">
        <v>424</v>
      </c>
      <c r="F1" s="2" t="s">
        <v>425</v>
      </c>
      <c r="G1" s="2" t="s">
        <v>426</v>
      </c>
      <c r="H1" s="2" t="s">
        <v>427</v>
      </c>
      <c r="I1" s="2" t="s">
        <v>428</v>
      </c>
      <c r="J1" s="2" t="s">
        <v>429</v>
      </c>
      <c r="K1" s="2" t="s">
        <v>327</v>
      </c>
      <c r="L1" s="2" t="s">
        <v>430</v>
      </c>
    </row>
    <row r="2" spans="1:12" s="1" customFormat="1" ht="14.1" customHeight="1" x14ac:dyDescent="0.2">
      <c r="A2" s="4" t="s">
        <v>78</v>
      </c>
      <c r="B2" s="5" t="s">
        <v>79</v>
      </c>
      <c r="C2" s="6">
        <v>20</v>
      </c>
      <c r="D2" s="6">
        <v>7</v>
      </c>
      <c r="E2" s="6"/>
      <c r="F2" s="6">
        <v>2</v>
      </c>
      <c r="G2" s="6">
        <v>2</v>
      </c>
      <c r="H2" s="6">
        <v>2</v>
      </c>
      <c r="I2" s="6">
        <v>2</v>
      </c>
      <c r="J2" s="6">
        <v>4</v>
      </c>
      <c r="K2" s="6">
        <v>1</v>
      </c>
      <c r="L2" s="6"/>
    </row>
    <row r="3" spans="1:12" s="1" customFormat="1" ht="14.1" customHeight="1" x14ac:dyDescent="0.2">
      <c r="A3" s="4" t="s">
        <v>256</v>
      </c>
      <c r="B3" s="5" t="s">
        <v>257</v>
      </c>
      <c r="C3" s="6">
        <v>23</v>
      </c>
      <c r="D3" s="6">
        <v>7</v>
      </c>
      <c r="E3" s="6"/>
      <c r="F3" s="6">
        <v>5</v>
      </c>
      <c r="G3" s="6">
        <v>3</v>
      </c>
      <c r="H3" s="6">
        <v>1</v>
      </c>
      <c r="I3" s="6">
        <v>3</v>
      </c>
      <c r="J3" s="6">
        <v>2</v>
      </c>
      <c r="K3" s="6">
        <v>2</v>
      </c>
      <c r="L3" s="6"/>
    </row>
    <row r="4" spans="1:12" s="1" customFormat="1" ht="14.1" customHeight="1" x14ac:dyDescent="0.2">
      <c r="A4" s="14" t="s">
        <v>258</v>
      </c>
      <c r="B4" s="19" t="s">
        <v>259</v>
      </c>
      <c r="C4" s="27">
        <v>935</v>
      </c>
      <c r="D4" s="27">
        <v>275</v>
      </c>
      <c r="E4" s="27">
        <v>4</v>
      </c>
      <c r="F4" s="27">
        <v>160</v>
      </c>
      <c r="G4" s="27">
        <v>145</v>
      </c>
      <c r="H4" s="27">
        <v>36</v>
      </c>
      <c r="I4" s="27">
        <v>143</v>
      </c>
      <c r="J4" s="27">
        <v>137</v>
      </c>
      <c r="K4" s="27">
        <v>35</v>
      </c>
      <c r="L4" s="27"/>
    </row>
    <row r="5" spans="1:12" s="1" customFormat="1" ht="14.1" customHeight="1" x14ac:dyDescent="0.2">
      <c r="A5" s="14" t="s">
        <v>228</v>
      </c>
      <c r="B5" s="20" t="s">
        <v>229</v>
      </c>
      <c r="C5" s="26">
        <v>16</v>
      </c>
      <c r="D5" s="26">
        <v>11</v>
      </c>
      <c r="E5" s="26"/>
      <c r="F5" s="26"/>
      <c r="G5" s="26"/>
      <c r="H5" s="26"/>
      <c r="I5" s="26">
        <v>2</v>
      </c>
      <c r="J5" s="26">
        <v>2</v>
      </c>
      <c r="K5" s="26">
        <v>1</v>
      </c>
      <c r="L5" s="26"/>
    </row>
    <row r="6" spans="1:12" s="1" customFormat="1" ht="18.2" customHeight="1" x14ac:dyDescent="0.2">
      <c r="A6" s="14" t="s">
        <v>208</v>
      </c>
      <c r="B6" s="19" t="s">
        <v>209</v>
      </c>
      <c r="C6" s="25">
        <v>50</v>
      </c>
      <c r="D6" s="25">
        <v>14</v>
      </c>
      <c r="E6" s="25"/>
      <c r="F6" s="26">
        <v>11</v>
      </c>
      <c r="G6" s="26">
        <v>3</v>
      </c>
      <c r="H6" s="26">
        <v>1</v>
      </c>
      <c r="I6" s="26">
        <v>14</v>
      </c>
      <c r="J6" s="26">
        <v>4</v>
      </c>
      <c r="K6" s="26">
        <v>3</v>
      </c>
      <c r="L6" s="26"/>
    </row>
    <row r="7" spans="1:12" s="1" customFormat="1" ht="22.7" customHeight="1" x14ac:dyDescent="0.2">
      <c r="A7" s="16" t="s">
        <v>14</v>
      </c>
      <c r="B7" s="22" t="s">
        <v>15</v>
      </c>
      <c r="C7" s="27">
        <v>10</v>
      </c>
      <c r="D7" s="27">
        <v>5</v>
      </c>
      <c r="E7" s="27"/>
      <c r="F7" s="27"/>
      <c r="G7" s="27"/>
      <c r="H7" s="27"/>
      <c r="I7" s="27">
        <v>1</v>
      </c>
      <c r="J7" s="27">
        <v>4</v>
      </c>
      <c r="K7" s="27"/>
      <c r="L7" s="27"/>
    </row>
    <row r="8" spans="1:12" s="1" customFormat="1" ht="14.1" customHeight="1" x14ac:dyDescent="0.2">
      <c r="A8" s="8" t="s">
        <v>80</v>
      </c>
      <c r="B8" s="9" t="s">
        <v>81</v>
      </c>
      <c r="C8" s="10">
        <v>19</v>
      </c>
      <c r="D8" s="10">
        <v>13</v>
      </c>
      <c r="E8" s="10"/>
      <c r="F8" s="10">
        <v>1</v>
      </c>
      <c r="G8" s="10"/>
      <c r="H8" s="10"/>
      <c r="I8" s="10">
        <v>2</v>
      </c>
      <c r="J8" s="10">
        <v>1</v>
      </c>
      <c r="K8" s="10">
        <v>2</v>
      </c>
      <c r="L8" s="10"/>
    </row>
    <row r="9" spans="1:12" s="1" customFormat="1" ht="14.1" customHeight="1" x14ac:dyDescent="0.2">
      <c r="A9" s="8" t="s">
        <v>92</v>
      </c>
      <c r="B9" s="9" t="s">
        <v>93</v>
      </c>
      <c r="C9" s="10">
        <v>262</v>
      </c>
      <c r="D9" s="10">
        <v>162</v>
      </c>
      <c r="E9" s="10">
        <v>2</v>
      </c>
      <c r="F9" s="10">
        <v>22</v>
      </c>
      <c r="G9" s="10">
        <v>16</v>
      </c>
      <c r="H9" s="10">
        <v>1</v>
      </c>
      <c r="I9" s="10">
        <v>19</v>
      </c>
      <c r="J9" s="10">
        <v>35</v>
      </c>
      <c r="K9" s="10">
        <v>5</v>
      </c>
      <c r="L9" s="10"/>
    </row>
    <row r="10" spans="1:12" s="1" customFormat="1" ht="14.1" customHeight="1" x14ac:dyDescent="0.2">
      <c r="A10" s="8" t="s">
        <v>50</v>
      </c>
      <c r="B10" s="9" t="s">
        <v>51</v>
      </c>
      <c r="C10" s="10">
        <v>369</v>
      </c>
      <c r="D10" s="10">
        <v>186</v>
      </c>
      <c r="E10" s="10"/>
      <c r="F10" s="10">
        <v>29</v>
      </c>
      <c r="G10" s="10">
        <v>29</v>
      </c>
      <c r="H10" s="10">
        <v>6</v>
      </c>
      <c r="I10" s="10">
        <v>63</v>
      </c>
      <c r="J10" s="10">
        <v>44</v>
      </c>
      <c r="K10" s="10">
        <v>12</v>
      </c>
      <c r="L10" s="10"/>
    </row>
    <row r="11" spans="1:12" s="1" customFormat="1" ht="14.1" customHeight="1" x14ac:dyDescent="0.2">
      <c r="A11" s="8" t="s">
        <v>52</v>
      </c>
      <c r="B11" s="9" t="s">
        <v>53</v>
      </c>
      <c r="C11" s="10">
        <v>74</v>
      </c>
      <c r="D11" s="10">
        <v>41</v>
      </c>
      <c r="E11" s="10"/>
      <c r="F11" s="10">
        <v>8</v>
      </c>
      <c r="G11" s="10">
        <v>8</v>
      </c>
      <c r="H11" s="10">
        <v>1</v>
      </c>
      <c r="I11" s="10">
        <v>10</v>
      </c>
      <c r="J11" s="10">
        <v>3</v>
      </c>
      <c r="K11" s="10">
        <v>3</v>
      </c>
      <c r="L11" s="10"/>
    </row>
    <row r="12" spans="1:12" s="1" customFormat="1" ht="14.1" customHeight="1" x14ac:dyDescent="0.2">
      <c r="A12" s="8" t="s">
        <v>230</v>
      </c>
      <c r="B12" s="9" t="s">
        <v>231</v>
      </c>
      <c r="C12" s="10">
        <v>21</v>
      </c>
      <c r="D12" s="10">
        <v>6</v>
      </c>
      <c r="E12" s="10"/>
      <c r="F12" s="10">
        <v>1</v>
      </c>
      <c r="G12" s="10">
        <v>6</v>
      </c>
      <c r="H12" s="10"/>
      <c r="I12" s="10">
        <v>2</v>
      </c>
      <c r="J12" s="10">
        <v>3</v>
      </c>
      <c r="K12" s="10">
        <v>3</v>
      </c>
      <c r="L12" s="10"/>
    </row>
    <row r="13" spans="1:12" s="1" customFormat="1" ht="14.1" customHeight="1" x14ac:dyDescent="0.2">
      <c r="A13" s="8" t="s">
        <v>94</v>
      </c>
      <c r="B13" s="9" t="s">
        <v>95</v>
      </c>
      <c r="C13" s="10">
        <v>37</v>
      </c>
      <c r="D13" s="10">
        <v>18</v>
      </c>
      <c r="E13" s="10"/>
      <c r="F13" s="10">
        <v>3</v>
      </c>
      <c r="G13" s="10">
        <v>8</v>
      </c>
      <c r="H13" s="10"/>
      <c r="I13" s="10">
        <v>2</v>
      </c>
      <c r="J13" s="10">
        <v>3</v>
      </c>
      <c r="K13" s="10">
        <v>3</v>
      </c>
      <c r="L13" s="10"/>
    </row>
    <row r="14" spans="1:12" s="1" customFormat="1" ht="14.1" customHeight="1" x14ac:dyDescent="0.2">
      <c r="A14" s="8" t="s">
        <v>30</v>
      </c>
      <c r="B14" s="9" t="s">
        <v>31</v>
      </c>
      <c r="C14" s="10">
        <v>81</v>
      </c>
      <c r="D14" s="10">
        <v>12</v>
      </c>
      <c r="E14" s="10"/>
      <c r="F14" s="10">
        <v>17</v>
      </c>
      <c r="G14" s="10">
        <v>6</v>
      </c>
      <c r="H14" s="10">
        <v>4</v>
      </c>
      <c r="I14" s="10">
        <v>14</v>
      </c>
      <c r="J14" s="10">
        <v>22</v>
      </c>
      <c r="K14" s="10">
        <v>6</v>
      </c>
      <c r="L14" s="10"/>
    </row>
    <row r="15" spans="1:12" s="1" customFormat="1" ht="14.1" customHeight="1" x14ac:dyDescent="0.2">
      <c r="A15" s="4" t="s">
        <v>260</v>
      </c>
      <c r="B15" s="5" t="s">
        <v>261</v>
      </c>
      <c r="C15" s="6">
        <v>154</v>
      </c>
      <c r="D15" s="6">
        <v>67</v>
      </c>
      <c r="E15" s="6"/>
      <c r="F15" s="6">
        <v>17</v>
      </c>
      <c r="G15" s="6">
        <v>19</v>
      </c>
      <c r="H15" s="6">
        <v>5</v>
      </c>
      <c r="I15" s="6">
        <v>28</v>
      </c>
      <c r="J15" s="6">
        <v>18</v>
      </c>
      <c r="K15" s="6"/>
      <c r="L15" s="6"/>
    </row>
    <row r="16" spans="1:12" s="1" customFormat="1" ht="14.1" customHeight="1" x14ac:dyDescent="0.2">
      <c r="A16" s="4" t="s">
        <v>232</v>
      </c>
      <c r="B16" s="5" t="s">
        <v>233</v>
      </c>
      <c r="C16" s="6">
        <v>3351</v>
      </c>
      <c r="D16" s="6">
        <v>1060</v>
      </c>
      <c r="E16" s="6">
        <v>12</v>
      </c>
      <c r="F16" s="6">
        <v>707</v>
      </c>
      <c r="G16" s="6">
        <v>356</v>
      </c>
      <c r="H16" s="6">
        <v>167</v>
      </c>
      <c r="I16" s="6">
        <v>507</v>
      </c>
      <c r="J16" s="6">
        <v>444</v>
      </c>
      <c r="K16" s="6">
        <v>98</v>
      </c>
      <c r="L16" s="6"/>
    </row>
    <row r="17" spans="1:12" s="1" customFormat="1" ht="14.1" customHeight="1" x14ac:dyDescent="0.2">
      <c r="A17" s="14" t="s">
        <v>234</v>
      </c>
      <c r="B17" s="19" t="s">
        <v>235</v>
      </c>
      <c r="C17" s="27">
        <v>103</v>
      </c>
      <c r="D17" s="27">
        <v>49</v>
      </c>
      <c r="E17" s="27"/>
      <c r="F17" s="27">
        <v>15</v>
      </c>
      <c r="G17" s="27">
        <v>11</v>
      </c>
      <c r="H17" s="27">
        <v>4</v>
      </c>
      <c r="I17" s="27">
        <v>16</v>
      </c>
      <c r="J17" s="27">
        <v>6</v>
      </c>
      <c r="K17" s="27">
        <v>2</v>
      </c>
      <c r="L17" s="27"/>
    </row>
    <row r="18" spans="1:12" s="1" customFormat="1" ht="14.1" customHeight="1" x14ac:dyDescent="0.2">
      <c r="A18" s="14" t="s">
        <v>32</v>
      </c>
      <c r="B18" s="20" t="s">
        <v>33</v>
      </c>
      <c r="C18" s="26">
        <v>29</v>
      </c>
      <c r="D18" s="26">
        <v>4</v>
      </c>
      <c r="E18" s="26">
        <v>1</v>
      </c>
      <c r="F18" s="26">
        <v>9</v>
      </c>
      <c r="G18" s="26">
        <v>3</v>
      </c>
      <c r="H18" s="26">
        <v>3</v>
      </c>
      <c r="I18" s="26">
        <v>2</v>
      </c>
      <c r="J18" s="26">
        <v>4</v>
      </c>
      <c r="K18" s="26">
        <v>3</v>
      </c>
      <c r="L18" s="26"/>
    </row>
    <row r="19" spans="1:12" s="1" customFormat="1" ht="18.2" customHeight="1" x14ac:dyDescent="0.2">
      <c r="A19" s="14" t="s">
        <v>164</v>
      </c>
      <c r="B19" s="19" t="s">
        <v>165</v>
      </c>
      <c r="C19" s="25">
        <v>44</v>
      </c>
      <c r="D19" s="25">
        <v>27</v>
      </c>
      <c r="E19" s="25"/>
      <c r="F19" s="26">
        <v>1</v>
      </c>
      <c r="G19" s="26">
        <v>7</v>
      </c>
      <c r="H19" s="26">
        <v>2</v>
      </c>
      <c r="I19" s="26">
        <v>3</v>
      </c>
      <c r="J19" s="26">
        <v>4</v>
      </c>
      <c r="K19" s="26"/>
      <c r="L19" s="26"/>
    </row>
    <row r="20" spans="1:12" s="1" customFormat="1" ht="22.7" customHeight="1" x14ac:dyDescent="0.2">
      <c r="A20" s="16" t="s">
        <v>152</v>
      </c>
      <c r="B20" s="22" t="s">
        <v>153</v>
      </c>
      <c r="C20" s="27">
        <v>59</v>
      </c>
      <c r="D20" s="27">
        <v>25</v>
      </c>
      <c r="E20" s="27"/>
      <c r="F20" s="27">
        <v>4</v>
      </c>
      <c r="G20" s="27">
        <v>5</v>
      </c>
      <c r="H20" s="27">
        <v>2</v>
      </c>
      <c r="I20" s="27">
        <v>12</v>
      </c>
      <c r="J20" s="27">
        <v>8</v>
      </c>
      <c r="K20" s="27">
        <v>3</v>
      </c>
      <c r="L20" s="27"/>
    </row>
    <row r="21" spans="1:12" s="1" customFormat="1" ht="14.1" customHeight="1" x14ac:dyDescent="0.2">
      <c r="A21" s="8" t="s">
        <v>40</v>
      </c>
      <c r="B21" s="9" t="s">
        <v>41</v>
      </c>
      <c r="C21" s="10">
        <v>32</v>
      </c>
      <c r="D21" s="10">
        <v>8</v>
      </c>
      <c r="E21" s="10"/>
      <c r="F21" s="10">
        <v>4</v>
      </c>
      <c r="G21" s="10">
        <v>3</v>
      </c>
      <c r="H21" s="10">
        <v>2</v>
      </c>
      <c r="I21" s="10">
        <v>3</v>
      </c>
      <c r="J21" s="10">
        <v>10</v>
      </c>
      <c r="K21" s="10">
        <v>2</v>
      </c>
      <c r="L21" s="10"/>
    </row>
    <row r="22" spans="1:12" s="1" customFormat="1" ht="14.1" customHeight="1" x14ac:dyDescent="0.2">
      <c r="A22" s="8" t="s">
        <v>96</v>
      </c>
      <c r="B22" s="9" t="s">
        <v>97</v>
      </c>
      <c r="C22" s="10">
        <v>1332</v>
      </c>
      <c r="D22" s="10">
        <v>839</v>
      </c>
      <c r="E22" s="10">
        <v>6</v>
      </c>
      <c r="F22" s="10">
        <v>93</v>
      </c>
      <c r="G22" s="10">
        <v>104</v>
      </c>
      <c r="H22" s="10">
        <v>36</v>
      </c>
      <c r="I22" s="10">
        <v>82</v>
      </c>
      <c r="J22" s="10">
        <v>129</v>
      </c>
      <c r="K22" s="10">
        <v>43</v>
      </c>
      <c r="L22" s="10"/>
    </row>
    <row r="23" spans="1:12" s="1" customFormat="1" ht="14.1" customHeight="1" x14ac:dyDescent="0.2">
      <c r="A23" s="8" t="s">
        <v>98</v>
      </c>
      <c r="B23" s="9" t="s">
        <v>99</v>
      </c>
      <c r="C23" s="10">
        <v>183</v>
      </c>
      <c r="D23" s="10">
        <v>102</v>
      </c>
      <c r="E23" s="10"/>
      <c r="F23" s="10">
        <v>8</v>
      </c>
      <c r="G23" s="10">
        <v>14</v>
      </c>
      <c r="H23" s="10">
        <v>2</v>
      </c>
      <c r="I23" s="10">
        <v>19</v>
      </c>
      <c r="J23" s="10">
        <v>33</v>
      </c>
      <c r="K23" s="10">
        <v>5</v>
      </c>
      <c r="L23" s="10"/>
    </row>
    <row r="24" spans="1:12" s="1" customFormat="1" ht="14.1" customHeight="1" x14ac:dyDescent="0.2">
      <c r="A24" s="8" t="s">
        <v>180</v>
      </c>
      <c r="B24" s="9" t="s">
        <v>181</v>
      </c>
      <c r="C24" s="10">
        <v>49</v>
      </c>
      <c r="D24" s="10">
        <v>19</v>
      </c>
      <c r="E24" s="10"/>
      <c r="F24" s="10">
        <v>4</v>
      </c>
      <c r="G24" s="10">
        <v>8</v>
      </c>
      <c r="H24" s="10">
        <v>1</v>
      </c>
      <c r="I24" s="10">
        <v>7</v>
      </c>
      <c r="J24" s="10">
        <v>6</v>
      </c>
      <c r="K24" s="10">
        <v>4</v>
      </c>
      <c r="L24" s="10"/>
    </row>
    <row r="25" spans="1:12" s="1" customFormat="1" ht="14.1" customHeight="1" x14ac:dyDescent="0.2">
      <c r="A25" s="4" t="s">
        <v>236</v>
      </c>
      <c r="B25" s="5" t="s">
        <v>237</v>
      </c>
      <c r="C25" s="6">
        <v>57</v>
      </c>
      <c r="D25" s="6">
        <v>28</v>
      </c>
      <c r="E25" s="6"/>
      <c r="F25" s="6">
        <v>8</v>
      </c>
      <c r="G25" s="6">
        <v>3</v>
      </c>
      <c r="H25" s="6">
        <v>1</v>
      </c>
      <c r="I25" s="6">
        <v>6</v>
      </c>
      <c r="J25" s="6">
        <v>9</v>
      </c>
      <c r="K25" s="6">
        <v>2</v>
      </c>
      <c r="L25" s="6"/>
    </row>
    <row r="26" spans="1:12" s="1" customFormat="1" ht="14.1" customHeight="1" x14ac:dyDescent="0.2">
      <c r="A26" s="4" t="s">
        <v>42</v>
      </c>
      <c r="B26" s="5" t="s">
        <v>43</v>
      </c>
      <c r="C26" s="6">
        <v>28</v>
      </c>
      <c r="D26" s="6">
        <v>11</v>
      </c>
      <c r="E26" s="6"/>
      <c r="F26" s="6">
        <v>1</v>
      </c>
      <c r="G26" s="6">
        <v>4</v>
      </c>
      <c r="H26" s="6">
        <v>3</v>
      </c>
      <c r="I26" s="6">
        <v>4</v>
      </c>
      <c r="J26" s="6">
        <v>5</v>
      </c>
      <c r="K26" s="6"/>
      <c r="L26" s="6"/>
    </row>
    <row r="27" spans="1:12" s="1" customFormat="1" ht="14.1" customHeight="1" x14ac:dyDescent="0.2">
      <c r="A27" s="14" t="s">
        <v>154</v>
      </c>
      <c r="B27" s="19" t="s">
        <v>155</v>
      </c>
      <c r="C27" s="27">
        <v>11</v>
      </c>
      <c r="D27" s="27">
        <v>8</v>
      </c>
      <c r="E27" s="27"/>
      <c r="F27" s="27"/>
      <c r="G27" s="27">
        <v>1</v>
      </c>
      <c r="H27" s="27">
        <v>1</v>
      </c>
      <c r="I27" s="27"/>
      <c r="J27" s="27">
        <v>1</v>
      </c>
      <c r="K27" s="27"/>
      <c r="L27" s="27"/>
    </row>
    <row r="28" spans="1:12" s="1" customFormat="1" ht="14.1" customHeight="1" x14ac:dyDescent="0.2">
      <c r="A28" s="14" t="s">
        <v>100</v>
      </c>
      <c r="B28" s="20" t="s">
        <v>101</v>
      </c>
      <c r="C28" s="26">
        <v>228</v>
      </c>
      <c r="D28" s="26">
        <v>145</v>
      </c>
      <c r="E28" s="26">
        <v>2</v>
      </c>
      <c r="F28" s="26">
        <v>17</v>
      </c>
      <c r="G28" s="26">
        <v>16</v>
      </c>
      <c r="H28" s="26">
        <v>4</v>
      </c>
      <c r="I28" s="26">
        <v>13</v>
      </c>
      <c r="J28" s="26">
        <v>21</v>
      </c>
      <c r="K28" s="26">
        <v>10</v>
      </c>
      <c r="L28" s="26"/>
    </row>
    <row r="29" spans="1:12" s="1" customFormat="1" ht="18.2" customHeight="1" x14ac:dyDescent="0.2">
      <c r="A29" s="14" t="s">
        <v>156</v>
      </c>
      <c r="B29" s="19" t="s">
        <v>157</v>
      </c>
      <c r="C29" s="25">
        <v>390</v>
      </c>
      <c r="D29" s="25">
        <v>117</v>
      </c>
      <c r="E29" s="25">
        <v>2</v>
      </c>
      <c r="F29" s="26">
        <v>56</v>
      </c>
      <c r="G29" s="26">
        <v>45</v>
      </c>
      <c r="H29" s="26">
        <v>12</v>
      </c>
      <c r="I29" s="26">
        <v>58</v>
      </c>
      <c r="J29" s="26">
        <v>84</v>
      </c>
      <c r="K29" s="26">
        <v>16</v>
      </c>
      <c r="L29" s="26"/>
    </row>
    <row r="30" spans="1:12" s="1" customFormat="1" ht="22.7" customHeight="1" x14ac:dyDescent="0.2">
      <c r="A30" s="16" t="s">
        <v>182</v>
      </c>
      <c r="B30" s="22" t="s">
        <v>183</v>
      </c>
      <c r="C30" s="27">
        <v>90</v>
      </c>
      <c r="D30" s="27">
        <v>40</v>
      </c>
      <c r="E30" s="27"/>
      <c r="F30" s="27">
        <v>8</v>
      </c>
      <c r="G30" s="27">
        <v>13</v>
      </c>
      <c r="H30" s="27">
        <v>1</v>
      </c>
      <c r="I30" s="27">
        <v>12</v>
      </c>
      <c r="J30" s="27">
        <v>14</v>
      </c>
      <c r="K30" s="27">
        <v>2</v>
      </c>
      <c r="L30" s="27"/>
    </row>
    <row r="31" spans="1:12" s="1" customFormat="1" ht="14.1" customHeight="1" x14ac:dyDescent="0.2">
      <c r="A31" s="8" t="s">
        <v>102</v>
      </c>
      <c r="B31" s="9" t="s">
        <v>103</v>
      </c>
      <c r="C31" s="10">
        <v>66</v>
      </c>
      <c r="D31" s="10">
        <v>38</v>
      </c>
      <c r="E31" s="10"/>
      <c r="F31" s="10">
        <v>9</v>
      </c>
      <c r="G31" s="10">
        <v>3</v>
      </c>
      <c r="H31" s="10">
        <v>2</v>
      </c>
      <c r="I31" s="10">
        <v>8</v>
      </c>
      <c r="J31" s="10">
        <v>3</v>
      </c>
      <c r="K31" s="10">
        <v>3</v>
      </c>
      <c r="L31" s="10"/>
    </row>
    <row r="32" spans="1:12" s="1" customFormat="1" ht="14.1" customHeight="1" x14ac:dyDescent="0.2">
      <c r="A32" s="8" t="s">
        <v>104</v>
      </c>
      <c r="B32" s="9" t="s">
        <v>105</v>
      </c>
      <c r="C32" s="10">
        <v>144</v>
      </c>
      <c r="D32" s="10">
        <v>73</v>
      </c>
      <c r="E32" s="10">
        <v>1</v>
      </c>
      <c r="F32" s="10">
        <v>16</v>
      </c>
      <c r="G32" s="10">
        <v>7</v>
      </c>
      <c r="H32" s="10">
        <v>5</v>
      </c>
      <c r="I32" s="10">
        <v>17</v>
      </c>
      <c r="J32" s="10">
        <v>16</v>
      </c>
      <c r="K32" s="10">
        <v>9</v>
      </c>
      <c r="L32" s="10"/>
    </row>
    <row r="33" spans="1:12" s="1" customFormat="1" ht="14.1" customHeight="1" x14ac:dyDescent="0.2">
      <c r="A33" s="8" t="s">
        <v>106</v>
      </c>
      <c r="B33" s="9" t="s">
        <v>107</v>
      </c>
      <c r="C33" s="10">
        <v>258</v>
      </c>
      <c r="D33" s="10">
        <v>159</v>
      </c>
      <c r="E33" s="10">
        <v>2</v>
      </c>
      <c r="F33" s="10">
        <v>23</v>
      </c>
      <c r="G33" s="10">
        <v>17</v>
      </c>
      <c r="H33" s="10">
        <v>2</v>
      </c>
      <c r="I33" s="10">
        <v>14</v>
      </c>
      <c r="J33" s="10">
        <v>31</v>
      </c>
      <c r="K33" s="10">
        <v>10</v>
      </c>
      <c r="L33" s="10"/>
    </row>
    <row r="34" spans="1:12" s="1" customFormat="1" ht="14.1" customHeight="1" x14ac:dyDescent="0.2">
      <c r="A34" s="4" t="s">
        <v>238</v>
      </c>
      <c r="B34" s="5" t="s">
        <v>239</v>
      </c>
      <c r="C34" s="6">
        <v>22</v>
      </c>
      <c r="D34" s="6">
        <v>9</v>
      </c>
      <c r="E34" s="6"/>
      <c r="F34" s="6">
        <v>2</v>
      </c>
      <c r="G34" s="6">
        <v>2</v>
      </c>
      <c r="H34" s="6">
        <v>1</v>
      </c>
      <c r="I34" s="6">
        <v>3</v>
      </c>
      <c r="J34" s="6">
        <v>3</v>
      </c>
      <c r="K34" s="6">
        <v>2</v>
      </c>
      <c r="L34" s="6"/>
    </row>
    <row r="35" spans="1:12" s="1" customFormat="1" ht="14.1" customHeight="1" x14ac:dyDescent="0.2">
      <c r="A35" s="4" t="s">
        <v>108</v>
      </c>
      <c r="B35" s="5" t="s">
        <v>109</v>
      </c>
      <c r="C35" s="6">
        <v>164</v>
      </c>
      <c r="D35" s="6">
        <v>98</v>
      </c>
      <c r="E35" s="6">
        <v>1</v>
      </c>
      <c r="F35" s="6">
        <v>16</v>
      </c>
      <c r="G35" s="6">
        <v>17</v>
      </c>
      <c r="H35" s="6">
        <v>4</v>
      </c>
      <c r="I35" s="6">
        <v>14</v>
      </c>
      <c r="J35" s="6">
        <v>12</v>
      </c>
      <c r="K35" s="6">
        <v>2</v>
      </c>
      <c r="L35" s="6"/>
    </row>
    <row r="36" spans="1:12" s="1" customFormat="1" ht="14.1" customHeight="1" x14ac:dyDescent="0.2">
      <c r="A36" s="14" t="s">
        <v>262</v>
      </c>
      <c r="B36" s="19" t="s">
        <v>263</v>
      </c>
      <c r="C36" s="27">
        <v>99</v>
      </c>
      <c r="D36" s="27">
        <v>44</v>
      </c>
      <c r="E36" s="27"/>
      <c r="F36" s="27">
        <v>11</v>
      </c>
      <c r="G36" s="27">
        <v>11</v>
      </c>
      <c r="H36" s="27"/>
      <c r="I36" s="27">
        <v>15</v>
      </c>
      <c r="J36" s="27">
        <v>10</v>
      </c>
      <c r="K36" s="27">
        <v>8</v>
      </c>
      <c r="L36" s="27"/>
    </row>
    <row r="37" spans="1:12" s="1" customFormat="1" ht="14.1" customHeight="1" x14ac:dyDescent="0.2">
      <c r="A37" s="14" t="s">
        <v>54</v>
      </c>
      <c r="B37" s="20" t="s">
        <v>55</v>
      </c>
      <c r="C37" s="26">
        <v>972</v>
      </c>
      <c r="D37" s="26">
        <v>469</v>
      </c>
      <c r="E37" s="26"/>
      <c r="F37" s="26">
        <v>87</v>
      </c>
      <c r="G37" s="26">
        <v>98</v>
      </c>
      <c r="H37" s="26">
        <v>13</v>
      </c>
      <c r="I37" s="26">
        <v>153</v>
      </c>
      <c r="J37" s="26">
        <v>117</v>
      </c>
      <c r="K37" s="26">
        <v>35</v>
      </c>
      <c r="L37" s="26"/>
    </row>
    <row r="38" spans="1:12" s="1" customFormat="1" ht="18.2" customHeight="1" x14ac:dyDescent="0.2">
      <c r="A38" s="14" t="s">
        <v>226</v>
      </c>
      <c r="B38" s="19" t="s">
        <v>227</v>
      </c>
      <c r="C38" s="25">
        <v>145</v>
      </c>
      <c r="D38" s="25">
        <v>32</v>
      </c>
      <c r="E38" s="25"/>
      <c r="F38" s="26">
        <v>16</v>
      </c>
      <c r="G38" s="26">
        <v>24</v>
      </c>
      <c r="H38" s="26">
        <v>6</v>
      </c>
      <c r="I38" s="26">
        <v>28</v>
      </c>
      <c r="J38" s="26">
        <v>34</v>
      </c>
      <c r="K38" s="26">
        <v>5</v>
      </c>
      <c r="L38" s="26"/>
    </row>
    <row r="39" spans="1:12" s="1" customFormat="1" ht="22.7" customHeight="1" x14ac:dyDescent="0.2">
      <c r="A39" s="16" t="s">
        <v>56</v>
      </c>
      <c r="B39" s="22" t="s">
        <v>57</v>
      </c>
      <c r="C39" s="27">
        <v>149</v>
      </c>
      <c r="D39" s="27">
        <v>85</v>
      </c>
      <c r="E39" s="27">
        <v>1</v>
      </c>
      <c r="F39" s="27">
        <v>14</v>
      </c>
      <c r="G39" s="27">
        <v>12</v>
      </c>
      <c r="H39" s="27">
        <v>5</v>
      </c>
      <c r="I39" s="27">
        <v>10</v>
      </c>
      <c r="J39" s="27">
        <v>19</v>
      </c>
      <c r="K39" s="27">
        <v>3</v>
      </c>
      <c r="L39" s="27"/>
    </row>
    <row r="40" spans="1:12" s="1" customFormat="1" ht="14.1" customHeight="1" x14ac:dyDescent="0.2">
      <c r="A40" s="4" t="s">
        <v>210</v>
      </c>
      <c r="B40" s="5" t="s">
        <v>211</v>
      </c>
      <c r="C40" s="6">
        <v>213</v>
      </c>
      <c r="D40" s="6">
        <v>104</v>
      </c>
      <c r="E40" s="6">
        <v>3</v>
      </c>
      <c r="F40" s="6">
        <v>26</v>
      </c>
      <c r="G40" s="6">
        <v>20</v>
      </c>
      <c r="H40" s="6">
        <v>7</v>
      </c>
      <c r="I40" s="6">
        <v>22</v>
      </c>
      <c r="J40" s="6">
        <v>25</v>
      </c>
      <c r="K40" s="6">
        <v>6</v>
      </c>
      <c r="L40" s="6"/>
    </row>
    <row r="41" spans="1:12" s="1" customFormat="1" ht="14.1" customHeight="1" x14ac:dyDescent="0.2">
      <c r="A41" s="4" t="s">
        <v>110</v>
      </c>
      <c r="B41" s="5" t="s">
        <v>111</v>
      </c>
      <c r="C41" s="6">
        <v>348</v>
      </c>
      <c r="D41" s="6">
        <v>217</v>
      </c>
      <c r="E41" s="6"/>
      <c r="F41" s="6">
        <v>20</v>
      </c>
      <c r="G41" s="6">
        <v>19</v>
      </c>
      <c r="H41" s="6">
        <v>6</v>
      </c>
      <c r="I41" s="6">
        <v>29</v>
      </c>
      <c r="J41" s="6">
        <v>51</v>
      </c>
      <c r="K41" s="6">
        <v>6</v>
      </c>
      <c r="L41" s="6"/>
    </row>
    <row r="42" spans="1:12" s="1" customFormat="1" ht="14.1" customHeight="1" x14ac:dyDescent="0.2">
      <c r="A42" s="14" t="s">
        <v>34</v>
      </c>
      <c r="B42" s="19" t="s">
        <v>35</v>
      </c>
      <c r="C42" s="27">
        <v>42</v>
      </c>
      <c r="D42" s="27">
        <v>16</v>
      </c>
      <c r="E42" s="27"/>
      <c r="F42" s="27">
        <v>7</v>
      </c>
      <c r="G42" s="27">
        <v>2</v>
      </c>
      <c r="H42" s="27">
        <v>2</v>
      </c>
      <c r="I42" s="27">
        <v>7</v>
      </c>
      <c r="J42" s="27">
        <v>5</v>
      </c>
      <c r="K42" s="27">
        <v>3</v>
      </c>
      <c r="L42" s="27"/>
    </row>
    <row r="43" spans="1:12" s="1" customFormat="1" ht="14.1" customHeight="1" x14ac:dyDescent="0.2">
      <c r="A43" s="14" t="s">
        <v>112</v>
      </c>
      <c r="B43" s="20" t="s">
        <v>113</v>
      </c>
      <c r="C43" s="26">
        <v>299</v>
      </c>
      <c r="D43" s="26">
        <v>156</v>
      </c>
      <c r="E43" s="26">
        <v>2</v>
      </c>
      <c r="F43" s="26">
        <v>29</v>
      </c>
      <c r="G43" s="26">
        <v>19</v>
      </c>
      <c r="H43" s="26">
        <v>11</v>
      </c>
      <c r="I43" s="26">
        <v>32</v>
      </c>
      <c r="J43" s="26">
        <v>44</v>
      </c>
      <c r="K43" s="26">
        <v>6</v>
      </c>
      <c r="L43" s="26"/>
    </row>
    <row r="44" spans="1:12" s="1" customFormat="1" ht="18.2" customHeight="1" x14ac:dyDescent="0.2">
      <c r="A44" s="14" t="s">
        <v>212</v>
      </c>
      <c r="B44" s="19" t="s">
        <v>213</v>
      </c>
      <c r="C44" s="25">
        <v>18</v>
      </c>
      <c r="D44" s="25">
        <v>10</v>
      </c>
      <c r="E44" s="25"/>
      <c r="F44" s="26">
        <v>3</v>
      </c>
      <c r="G44" s="26"/>
      <c r="H44" s="26"/>
      <c r="I44" s="26">
        <v>4</v>
      </c>
      <c r="J44" s="26">
        <v>1</v>
      </c>
      <c r="K44" s="26"/>
      <c r="L44" s="26"/>
    </row>
    <row r="45" spans="1:12" s="1" customFormat="1" ht="22.7" customHeight="1" x14ac:dyDescent="0.2">
      <c r="A45" s="16" t="s">
        <v>114</v>
      </c>
      <c r="B45" s="22" t="s">
        <v>115</v>
      </c>
      <c r="C45" s="27">
        <v>824</v>
      </c>
      <c r="D45" s="27">
        <v>474</v>
      </c>
      <c r="E45" s="27">
        <v>3</v>
      </c>
      <c r="F45" s="27">
        <v>71</v>
      </c>
      <c r="G45" s="27">
        <v>57</v>
      </c>
      <c r="H45" s="27">
        <v>14</v>
      </c>
      <c r="I45" s="27">
        <v>68</v>
      </c>
      <c r="J45" s="27">
        <v>111</v>
      </c>
      <c r="K45" s="27">
        <v>26</v>
      </c>
      <c r="L45" s="27"/>
    </row>
    <row r="46" spans="1:12" s="1" customFormat="1" ht="14.1" customHeight="1" x14ac:dyDescent="0.2">
      <c r="A46" s="8" t="s">
        <v>36</v>
      </c>
      <c r="B46" s="9" t="s">
        <v>37</v>
      </c>
      <c r="C46" s="10">
        <v>18</v>
      </c>
      <c r="D46" s="10">
        <v>9</v>
      </c>
      <c r="E46" s="10"/>
      <c r="F46" s="10"/>
      <c r="G46" s="10">
        <v>1</v>
      </c>
      <c r="H46" s="10"/>
      <c r="I46" s="10">
        <v>6</v>
      </c>
      <c r="J46" s="10">
        <v>1</v>
      </c>
      <c r="K46" s="10">
        <v>1</v>
      </c>
      <c r="L46" s="10"/>
    </row>
    <row r="47" spans="1:12" s="1" customFormat="1" ht="14.1" customHeight="1" x14ac:dyDescent="0.2">
      <c r="A47" s="8" t="s">
        <v>166</v>
      </c>
      <c r="B47" s="9" t="s">
        <v>167</v>
      </c>
      <c r="C47" s="10">
        <v>50</v>
      </c>
      <c r="D47" s="10">
        <v>20</v>
      </c>
      <c r="E47" s="10">
        <v>1</v>
      </c>
      <c r="F47" s="10">
        <v>4</v>
      </c>
      <c r="G47" s="10">
        <v>6</v>
      </c>
      <c r="H47" s="10">
        <v>2</v>
      </c>
      <c r="I47" s="10">
        <v>12</v>
      </c>
      <c r="J47" s="10">
        <v>4</v>
      </c>
      <c r="K47" s="10">
        <v>1</v>
      </c>
      <c r="L47" s="10"/>
    </row>
    <row r="48" spans="1:12" s="1" customFormat="1" ht="14.1" customHeight="1" x14ac:dyDescent="0.2">
      <c r="A48" s="8" t="s">
        <v>116</v>
      </c>
      <c r="B48" s="9" t="s">
        <v>117</v>
      </c>
      <c r="C48" s="10">
        <v>886</v>
      </c>
      <c r="D48" s="10">
        <v>537</v>
      </c>
      <c r="E48" s="10">
        <v>2</v>
      </c>
      <c r="F48" s="10">
        <v>69</v>
      </c>
      <c r="G48" s="10">
        <v>63</v>
      </c>
      <c r="H48" s="10">
        <v>21</v>
      </c>
      <c r="I48" s="10">
        <v>82</v>
      </c>
      <c r="J48" s="10">
        <v>85</v>
      </c>
      <c r="K48" s="10">
        <v>27</v>
      </c>
      <c r="L48" s="10"/>
    </row>
    <row r="49" spans="1:12" s="1" customFormat="1" ht="14.1" customHeight="1" x14ac:dyDescent="0.2">
      <c r="A49" s="8" t="s">
        <v>118</v>
      </c>
      <c r="B49" s="9" t="s">
        <v>119</v>
      </c>
      <c r="C49" s="10">
        <v>112</v>
      </c>
      <c r="D49" s="10">
        <v>70</v>
      </c>
      <c r="E49" s="10"/>
      <c r="F49" s="10">
        <v>5</v>
      </c>
      <c r="G49" s="10">
        <v>13</v>
      </c>
      <c r="H49" s="10">
        <v>1</v>
      </c>
      <c r="I49" s="10">
        <v>10</v>
      </c>
      <c r="J49" s="10">
        <v>11</v>
      </c>
      <c r="K49" s="10">
        <v>2</v>
      </c>
      <c r="L49" s="10"/>
    </row>
    <row r="50" spans="1:12" s="1" customFormat="1" ht="14.1" customHeight="1" x14ac:dyDescent="0.2">
      <c r="A50" s="8" t="s">
        <v>184</v>
      </c>
      <c r="B50" s="9" t="s">
        <v>185</v>
      </c>
      <c r="C50" s="10">
        <v>35</v>
      </c>
      <c r="D50" s="10">
        <v>16</v>
      </c>
      <c r="E50" s="10"/>
      <c r="F50" s="10">
        <v>3</v>
      </c>
      <c r="G50" s="10">
        <v>12</v>
      </c>
      <c r="H50" s="10"/>
      <c r="I50" s="10">
        <v>2</v>
      </c>
      <c r="J50" s="10">
        <v>1</v>
      </c>
      <c r="K50" s="10">
        <v>1</v>
      </c>
      <c r="L50" s="10"/>
    </row>
    <row r="51" spans="1:12" s="1" customFormat="1" ht="14.1" customHeight="1" x14ac:dyDescent="0.2">
      <c r="A51" s="8" t="s">
        <v>264</v>
      </c>
      <c r="B51" s="9" t="s">
        <v>265</v>
      </c>
      <c r="C51" s="10">
        <v>25</v>
      </c>
      <c r="D51" s="10">
        <v>11</v>
      </c>
      <c r="E51" s="10"/>
      <c r="F51" s="10">
        <v>5</v>
      </c>
      <c r="G51" s="10">
        <v>3</v>
      </c>
      <c r="H51" s="10"/>
      <c r="I51" s="10">
        <v>1</v>
      </c>
      <c r="J51" s="10">
        <v>5</v>
      </c>
      <c r="K51" s="10"/>
      <c r="L51" s="10"/>
    </row>
    <row r="52" spans="1:12" s="1" customFormat="1" ht="14.1" customHeight="1" x14ac:dyDescent="0.2">
      <c r="A52" s="8" t="s">
        <v>240</v>
      </c>
      <c r="B52" s="9" t="s">
        <v>241</v>
      </c>
      <c r="C52" s="10">
        <v>47</v>
      </c>
      <c r="D52" s="10">
        <v>24</v>
      </c>
      <c r="E52" s="10">
        <v>1</v>
      </c>
      <c r="F52" s="10">
        <v>4</v>
      </c>
      <c r="G52" s="10">
        <v>3</v>
      </c>
      <c r="H52" s="10">
        <v>2</v>
      </c>
      <c r="I52" s="10">
        <v>6</v>
      </c>
      <c r="J52" s="10">
        <v>5</v>
      </c>
      <c r="K52" s="10">
        <v>2</v>
      </c>
      <c r="L52" s="10"/>
    </row>
    <row r="53" spans="1:12" s="1" customFormat="1" ht="14.1" customHeight="1" x14ac:dyDescent="0.2">
      <c r="A53" s="8" t="s">
        <v>12</v>
      </c>
      <c r="B53" s="9" t="s">
        <v>13</v>
      </c>
      <c r="C53" s="10">
        <v>151</v>
      </c>
      <c r="D53" s="10">
        <v>43</v>
      </c>
      <c r="E53" s="10"/>
      <c r="F53" s="10">
        <v>31</v>
      </c>
      <c r="G53" s="10">
        <v>21</v>
      </c>
      <c r="H53" s="10">
        <v>7</v>
      </c>
      <c r="I53" s="10">
        <v>20</v>
      </c>
      <c r="J53" s="10">
        <v>22</v>
      </c>
      <c r="K53" s="10">
        <v>7</v>
      </c>
      <c r="L53" s="10"/>
    </row>
    <row r="54" spans="1:12" s="1" customFormat="1" ht="14.1" customHeight="1" x14ac:dyDescent="0.2">
      <c r="A54" s="8" t="s">
        <v>58</v>
      </c>
      <c r="B54" s="9" t="s">
        <v>59</v>
      </c>
      <c r="C54" s="10">
        <v>49</v>
      </c>
      <c r="D54" s="10">
        <v>23</v>
      </c>
      <c r="E54" s="10"/>
      <c r="F54" s="10">
        <v>4</v>
      </c>
      <c r="G54" s="10">
        <v>3</v>
      </c>
      <c r="H54" s="10"/>
      <c r="I54" s="10">
        <v>7</v>
      </c>
      <c r="J54" s="10">
        <v>9</v>
      </c>
      <c r="K54" s="10">
        <v>3</v>
      </c>
      <c r="L54" s="10"/>
    </row>
    <row r="55" spans="1:12" s="1" customFormat="1" ht="14.1" customHeight="1" x14ac:dyDescent="0.2">
      <c r="A55" s="8" t="s">
        <v>196</v>
      </c>
      <c r="B55" s="9" t="s">
        <v>197</v>
      </c>
      <c r="C55" s="10">
        <v>1023</v>
      </c>
      <c r="D55" s="10">
        <v>445</v>
      </c>
      <c r="E55" s="10">
        <v>3</v>
      </c>
      <c r="F55" s="10">
        <v>118</v>
      </c>
      <c r="G55" s="10">
        <v>76</v>
      </c>
      <c r="H55" s="10">
        <v>50</v>
      </c>
      <c r="I55" s="10">
        <v>120</v>
      </c>
      <c r="J55" s="10">
        <v>158</v>
      </c>
      <c r="K55" s="10">
        <v>53</v>
      </c>
      <c r="L55" s="10"/>
    </row>
    <row r="56" spans="1:12" s="1" customFormat="1" ht="14.1" customHeight="1" x14ac:dyDescent="0.2">
      <c r="A56" s="8" t="s">
        <v>198</v>
      </c>
      <c r="B56" s="9" t="s">
        <v>199</v>
      </c>
      <c r="C56" s="10">
        <v>147</v>
      </c>
      <c r="D56" s="10">
        <v>78</v>
      </c>
      <c r="E56" s="10"/>
      <c r="F56" s="10">
        <v>15</v>
      </c>
      <c r="G56" s="10">
        <v>13</v>
      </c>
      <c r="H56" s="10">
        <v>3</v>
      </c>
      <c r="I56" s="10">
        <v>17</v>
      </c>
      <c r="J56" s="10">
        <v>17</v>
      </c>
      <c r="K56" s="10">
        <v>4</v>
      </c>
      <c r="L56" s="10"/>
    </row>
    <row r="57" spans="1:12" s="1" customFormat="1" ht="14.1" customHeight="1" x14ac:dyDescent="0.2">
      <c r="A57" s="8" t="s">
        <v>82</v>
      </c>
      <c r="B57" s="9" t="s">
        <v>83</v>
      </c>
      <c r="C57" s="10">
        <v>31</v>
      </c>
      <c r="D57" s="10">
        <v>13</v>
      </c>
      <c r="E57" s="10"/>
      <c r="F57" s="10">
        <v>3</v>
      </c>
      <c r="G57" s="10">
        <v>5</v>
      </c>
      <c r="H57" s="10">
        <v>1</v>
      </c>
      <c r="I57" s="10">
        <v>7</v>
      </c>
      <c r="J57" s="10">
        <v>1</v>
      </c>
      <c r="K57" s="10">
        <v>1</v>
      </c>
      <c r="L57" s="10"/>
    </row>
    <row r="58" spans="1:12" s="1" customFormat="1" ht="14.1" customHeight="1" x14ac:dyDescent="0.2">
      <c r="A58" s="4" t="s">
        <v>186</v>
      </c>
      <c r="B58" s="5" t="s">
        <v>187</v>
      </c>
      <c r="C58" s="6">
        <v>120</v>
      </c>
      <c r="D58" s="6">
        <v>45</v>
      </c>
      <c r="E58" s="6"/>
      <c r="F58" s="6">
        <v>20</v>
      </c>
      <c r="G58" s="6">
        <v>19</v>
      </c>
      <c r="H58" s="6">
        <v>5</v>
      </c>
      <c r="I58" s="6">
        <v>14</v>
      </c>
      <c r="J58" s="6">
        <v>11</v>
      </c>
      <c r="K58" s="6">
        <v>6</v>
      </c>
      <c r="L58" s="6"/>
    </row>
    <row r="59" spans="1:12" s="1" customFormat="1" ht="14.1" customHeight="1" x14ac:dyDescent="0.2">
      <c r="A59" s="4" t="s">
        <v>84</v>
      </c>
      <c r="B59" s="5" t="s">
        <v>85</v>
      </c>
      <c r="C59" s="6">
        <v>27</v>
      </c>
      <c r="D59" s="6">
        <v>8</v>
      </c>
      <c r="E59" s="6"/>
      <c r="F59" s="6">
        <v>1</v>
      </c>
      <c r="G59" s="6">
        <v>2</v>
      </c>
      <c r="H59" s="6">
        <v>1</v>
      </c>
      <c r="I59" s="6">
        <v>14</v>
      </c>
      <c r="J59" s="6">
        <v>1</v>
      </c>
      <c r="K59" s="6"/>
      <c r="L59" s="6"/>
    </row>
    <row r="60" spans="1:12" s="1" customFormat="1" ht="14.1" customHeight="1" x14ac:dyDescent="0.2">
      <c r="A60" s="14" t="s">
        <v>60</v>
      </c>
      <c r="B60" s="19" t="s">
        <v>61</v>
      </c>
      <c r="C60" s="27">
        <v>223</v>
      </c>
      <c r="D60" s="27">
        <v>65</v>
      </c>
      <c r="E60" s="27"/>
      <c r="F60" s="27">
        <v>34</v>
      </c>
      <c r="G60" s="27">
        <v>20</v>
      </c>
      <c r="H60" s="27">
        <v>7</v>
      </c>
      <c r="I60" s="27">
        <v>53</v>
      </c>
      <c r="J60" s="27">
        <v>36</v>
      </c>
      <c r="K60" s="27">
        <v>8</v>
      </c>
      <c r="L60" s="27"/>
    </row>
    <row r="61" spans="1:12" s="1" customFormat="1" ht="14.1" customHeight="1" x14ac:dyDescent="0.2">
      <c r="A61" s="14" t="s">
        <v>200</v>
      </c>
      <c r="B61" s="20" t="s">
        <v>201</v>
      </c>
      <c r="C61" s="26">
        <v>160</v>
      </c>
      <c r="D61" s="26">
        <v>81</v>
      </c>
      <c r="E61" s="26"/>
      <c r="F61" s="26">
        <v>14</v>
      </c>
      <c r="G61" s="26">
        <v>16</v>
      </c>
      <c r="H61" s="26">
        <v>8</v>
      </c>
      <c r="I61" s="26">
        <v>25</v>
      </c>
      <c r="J61" s="26">
        <v>14</v>
      </c>
      <c r="K61" s="26">
        <v>2</v>
      </c>
      <c r="L61" s="26"/>
    </row>
    <row r="62" spans="1:12" s="1" customFormat="1" ht="18.2" customHeight="1" x14ac:dyDescent="0.2">
      <c r="A62" s="14" t="s">
        <v>168</v>
      </c>
      <c r="B62" s="19" t="s">
        <v>169</v>
      </c>
      <c r="C62" s="25">
        <v>520</v>
      </c>
      <c r="D62" s="25">
        <v>281</v>
      </c>
      <c r="E62" s="25"/>
      <c r="F62" s="26">
        <v>25</v>
      </c>
      <c r="G62" s="26">
        <v>43</v>
      </c>
      <c r="H62" s="26">
        <v>11</v>
      </c>
      <c r="I62" s="26">
        <v>58</v>
      </c>
      <c r="J62" s="26">
        <v>53</v>
      </c>
      <c r="K62" s="26">
        <v>49</v>
      </c>
      <c r="L62" s="26"/>
    </row>
    <row r="63" spans="1:12" s="1" customFormat="1" ht="22.7" customHeight="1" x14ac:dyDescent="0.2">
      <c r="A63" s="16" t="s">
        <v>188</v>
      </c>
      <c r="B63" s="22" t="s">
        <v>189</v>
      </c>
      <c r="C63" s="27">
        <v>37</v>
      </c>
      <c r="D63" s="27">
        <v>19</v>
      </c>
      <c r="E63" s="27"/>
      <c r="F63" s="27">
        <v>3</v>
      </c>
      <c r="G63" s="27">
        <v>2</v>
      </c>
      <c r="H63" s="27">
        <v>1</v>
      </c>
      <c r="I63" s="27">
        <v>3</v>
      </c>
      <c r="J63" s="27">
        <v>5</v>
      </c>
      <c r="K63" s="27">
        <v>4</v>
      </c>
      <c r="L63" s="27"/>
    </row>
    <row r="64" spans="1:12" s="1" customFormat="1" ht="14.1" customHeight="1" x14ac:dyDescent="0.2">
      <c r="A64" s="4" t="s">
        <v>62</v>
      </c>
      <c r="B64" s="5" t="s">
        <v>63</v>
      </c>
      <c r="C64" s="6">
        <v>360</v>
      </c>
      <c r="D64" s="6">
        <v>148</v>
      </c>
      <c r="E64" s="6">
        <v>3</v>
      </c>
      <c r="F64" s="6">
        <v>43</v>
      </c>
      <c r="G64" s="6">
        <v>37</v>
      </c>
      <c r="H64" s="6">
        <v>12</v>
      </c>
      <c r="I64" s="6">
        <v>63</v>
      </c>
      <c r="J64" s="6">
        <v>39</v>
      </c>
      <c r="K64" s="6">
        <v>15</v>
      </c>
      <c r="L64" s="6"/>
    </row>
    <row r="65" spans="1:12" s="1" customFormat="1" ht="14.1" customHeight="1" x14ac:dyDescent="0.2">
      <c r="A65" s="4" t="s">
        <v>64</v>
      </c>
      <c r="B65" s="5" t="s">
        <v>65</v>
      </c>
      <c r="C65" s="6">
        <v>60</v>
      </c>
      <c r="D65" s="6">
        <v>30</v>
      </c>
      <c r="E65" s="6"/>
      <c r="F65" s="6">
        <v>6</v>
      </c>
      <c r="G65" s="6">
        <v>5</v>
      </c>
      <c r="H65" s="6">
        <v>5</v>
      </c>
      <c r="I65" s="6">
        <v>7</v>
      </c>
      <c r="J65" s="6">
        <v>4</v>
      </c>
      <c r="K65" s="6">
        <v>3</v>
      </c>
      <c r="L65" s="6"/>
    </row>
    <row r="66" spans="1:12" s="1" customFormat="1" ht="14.1" customHeight="1" x14ac:dyDescent="0.2">
      <c r="A66" s="14" t="s">
        <v>190</v>
      </c>
      <c r="B66" s="19" t="s">
        <v>191</v>
      </c>
      <c r="C66" s="27">
        <v>44</v>
      </c>
      <c r="D66" s="27">
        <v>20</v>
      </c>
      <c r="E66" s="27"/>
      <c r="F66" s="27">
        <v>2</v>
      </c>
      <c r="G66" s="27">
        <v>8</v>
      </c>
      <c r="H66" s="27"/>
      <c r="I66" s="27">
        <v>5</v>
      </c>
      <c r="J66" s="27">
        <v>9</v>
      </c>
      <c r="K66" s="27"/>
      <c r="L66" s="27"/>
    </row>
    <row r="67" spans="1:12" s="1" customFormat="1" ht="14.1" customHeight="1" x14ac:dyDescent="0.2">
      <c r="A67" s="14" t="s">
        <v>266</v>
      </c>
      <c r="B67" s="20" t="s">
        <v>267</v>
      </c>
      <c r="C67" s="26">
        <v>113</v>
      </c>
      <c r="D67" s="26">
        <v>47</v>
      </c>
      <c r="E67" s="26"/>
      <c r="F67" s="26">
        <v>15</v>
      </c>
      <c r="G67" s="26">
        <v>12</v>
      </c>
      <c r="H67" s="26">
        <v>5</v>
      </c>
      <c r="I67" s="26">
        <v>17</v>
      </c>
      <c r="J67" s="26">
        <v>14</v>
      </c>
      <c r="K67" s="26">
        <v>3</v>
      </c>
      <c r="L67" s="26"/>
    </row>
    <row r="68" spans="1:12" s="1" customFormat="1" ht="18.2" customHeight="1" x14ac:dyDescent="0.2">
      <c r="A68" s="14" t="s">
        <v>214</v>
      </c>
      <c r="B68" s="19" t="s">
        <v>215</v>
      </c>
      <c r="C68" s="25">
        <v>77</v>
      </c>
      <c r="D68" s="25">
        <v>45</v>
      </c>
      <c r="E68" s="25">
        <v>1</v>
      </c>
      <c r="F68" s="26">
        <v>4</v>
      </c>
      <c r="G68" s="26">
        <v>5</v>
      </c>
      <c r="H68" s="26">
        <v>3</v>
      </c>
      <c r="I68" s="26">
        <v>5</v>
      </c>
      <c r="J68" s="26">
        <v>10</v>
      </c>
      <c r="K68" s="26">
        <v>4</v>
      </c>
      <c r="L68" s="26"/>
    </row>
    <row r="69" spans="1:12" s="1" customFormat="1" ht="22.7" customHeight="1" x14ac:dyDescent="0.2">
      <c r="A69" s="16" t="s">
        <v>66</v>
      </c>
      <c r="B69" s="22" t="s">
        <v>67</v>
      </c>
      <c r="C69" s="27">
        <v>39</v>
      </c>
      <c r="D69" s="27">
        <v>16</v>
      </c>
      <c r="E69" s="27"/>
      <c r="F69" s="27">
        <v>7</v>
      </c>
      <c r="G69" s="27">
        <v>4</v>
      </c>
      <c r="H69" s="27">
        <v>1</v>
      </c>
      <c r="I69" s="27">
        <v>5</v>
      </c>
      <c r="J69" s="27">
        <v>3</v>
      </c>
      <c r="K69" s="27">
        <v>3</v>
      </c>
      <c r="L69" s="27"/>
    </row>
    <row r="70" spans="1:12" s="1" customFormat="1" ht="14.1" customHeight="1" x14ac:dyDescent="0.2">
      <c r="A70" s="8" t="s">
        <v>242</v>
      </c>
      <c r="B70" s="9" t="s">
        <v>243</v>
      </c>
      <c r="C70" s="10">
        <v>20</v>
      </c>
      <c r="D70" s="10">
        <v>10</v>
      </c>
      <c r="E70" s="10"/>
      <c r="F70" s="10">
        <v>4</v>
      </c>
      <c r="G70" s="10">
        <v>2</v>
      </c>
      <c r="H70" s="10"/>
      <c r="I70" s="10">
        <v>2</v>
      </c>
      <c r="J70" s="10"/>
      <c r="K70" s="10">
        <v>2</v>
      </c>
      <c r="L70" s="10"/>
    </row>
    <row r="71" spans="1:12" s="1" customFormat="1" ht="14.1" customHeight="1" x14ac:dyDescent="0.2">
      <c r="A71" s="8" t="s">
        <v>120</v>
      </c>
      <c r="B71" s="9" t="s">
        <v>121</v>
      </c>
      <c r="C71" s="10">
        <v>51</v>
      </c>
      <c r="D71" s="10">
        <v>34</v>
      </c>
      <c r="E71" s="10"/>
      <c r="F71" s="10">
        <v>4</v>
      </c>
      <c r="G71" s="10">
        <v>2</v>
      </c>
      <c r="H71" s="10">
        <v>3</v>
      </c>
      <c r="I71" s="10">
        <v>4</v>
      </c>
      <c r="J71" s="10">
        <v>3</v>
      </c>
      <c r="K71" s="10">
        <v>1</v>
      </c>
      <c r="L71" s="10"/>
    </row>
    <row r="72" spans="1:12" s="1" customFormat="1" ht="14.1" customHeight="1" x14ac:dyDescent="0.2">
      <c r="A72" s="8" t="s">
        <v>122</v>
      </c>
      <c r="B72" s="9" t="s">
        <v>123</v>
      </c>
      <c r="C72" s="10">
        <v>17762</v>
      </c>
      <c r="D72" s="10">
        <v>8127</v>
      </c>
      <c r="E72" s="10">
        <v>62</v>
      </c>
      <c r="F72" s="10">
        <v>2408</v>
      </c>
      <c r="G72" s="10">
        <v>1380</v>
      </c>
      <c r="H72" s="10">
        <v>634</v>
      </c>
      <c r="I72" s="10">
        <v>1545</v>
      </c>
      <c r="J72" s="10">
        <v>2845</v>
      </c>
      <c r="K72" s="10">
        <v>761</v>
      </c>
      <c r="L72" s="10"/>
    </row>
    <row r="73" spans="1:12" s="1" customFormat="1" ht="14.1" customHeight="1" x14ac:dyDescent="0.2">
      <c r="A73" s="8" t="s">
        <v>170</v>
      </c>
      <c r="B73" s="9" t="s">
        <v>171</v>
      </c>
      <c r="C73" s="10">
        <v>64</v>
      </c>
      <c r="D73" s="10">
        <v>44</v>
      </c>
      <c r="E73" s="10"/>
      <c r="F73" s="10">
        <v>2</v>
      </c>
      <c r="G73" s="10">
        <v>5</v>
      </c>
      <c r="H73" s="10">
        <v>1</v>
      </c>
      <c r="I73" s="10">
        <v>12</v>
      </c>
      <c r="J73" s="10"/>
      <c r="K73" s="10"/>
      <c r="L73" s="10"/>
    </row>
    <row r="74" spans="1:12" s="1" customFormat="1" ht="14.1" customHeight="1" x14ac:dyDescent="0.2">
      <c r="A74" s="8" t="s">
        <v>86</v>
      </c>
      <c r="B74" s="9" t="s">
        <v>87</v>
      </c>
      <c r="C74" s="10">
        <v>41</v>
      </c>
      <c r="D74" s="10">
        <v>18</v>
      </c>
      <c r="E74" s="10"/>
      <c r="F74" s="10">
        <v>4</v>
      </c>
      <c r="G74" s="10">
        <v>6</v>
      </c>
      <c r="H74" s="10"/>
      <c r="I74" s="10">
        <v>7</v>
      </c>
      <c r="J74" s="10">
        <v>2</v>
      </c>
      <c r="K74" s="10">
        <v>4</v>
      </c>
      <c r="L74" s="10"/>
    </row>
    <row r="75" spans="1:12" s="1" customFormat="1" ht="14.1" customHeight="1" x14ac:dyDescent="0.2">
      <c r="A75" s="8" t="s">
        <v>124</v>
      </c>
      <c r="B75" s="9" t="s">
        <v>125</v>
      </c>
      <c r="C75" s="10">
        <v>39</v>
      </c>
      <c r="D75" s="10">
        <v>24</v>
      </c>
      <c r="E75" s="10"/>
      <c r="F75" s="10">
        <v>1</v>
      </c>
      <c r="G75" s="10">
        <v>4</v>
      </c>
      <c r="H75" s="10">
        <v>2</v>
      </c>
      <c r="I75" s="10">
        <v>4</v>
      </c>
      <c r="J75" s="10">
        <v>2</v>
      </c>
      <c r="K75" s="10">
        <v>2</v>
      </c>
      <c r="L75" s="10"/>
    </row>
    <row r="76" spans="1:12" s="1" customFormat="1" ht="14.1" customHeight="1" x14ac:dyDescent="0.2">
      <c r="A76" s="4" t="s">
        <v>158</v>
      </c>
      <c r="B76" s="5" t="s">
        <v>159</v>
      </c>
      <c r="C76" s="6">
        <v>11</v>
      </c>
      <c r="D76" s="6">
        <v>4</v>
      </c>
      <c r="E76" s="6"/>
      <c r="F76" s="6"/>
      <c r="G76" s="6">
        <v>4</v>
      </c>
      <c r="H76" s="6"/>
      <c r="I76" s="6">
        <v>1</v>
      </c>
      <c r="J76" s="6">
        <v>2</v>
      </c>
      <c r="K76" s="6"/>
      <c r="L76" s="6"/>
    </row>
    <row r="77" spans="1:12" s="1" customFormat="1" ht="14.1" customHeight="1" x14ac:dyDescent="0.2">
      <c r="A77" s="4" t="s">
        <v>268</v>
      </c>
      <c r="B77" s="5" t="s">
        <v>269</v>
      </c>
      <c r="C77" s="6">
        <v>22</v>
      </c>
      <c r="D77" s="6">
        <v>11</v>
      </c>
      <c r="E77" s="6"/>
      <c r="F77" s="6">
        <v>1</v>
      </c>
      <c r="G77" s="6"/>
      <c r="H77" s="6">
        <v>1</v>
      </c>
      <c r="I77" s="6">
        <v>5</v>
      </c>
      <c r="J77" s="6">
        <v>2</v>
      </c>
      <c r="K77" s="6">
        <v>2</v>
      </c>
      <c r="L77" s="6"/>
    </row>
    <row r="78" spans="1:12" s="1" customFormat="1" ht="14.1" customHeight="1" x14ac:dyDescent="0.2">
      <c r="A78" s="14" t="s">
        <v>192</v>
      </c>
      <c r="B78" s="19" t="s">
        <v>193</v>
      </c>
      <c r="C78" s="27">
        <v>29</v>
      </c>
      <c r="D78" s="27">
        <v>10</v>
      </c>
      <c r="E78" s="27"/>
      <c r="F78" s="27">
        <v>5</v>
      </c>
      <c r="G78" s="27">
        <v>5</v>
      </c>
      <c r="H78" s="27"/>
      <c r="I78" s="27">
        <v>3</v>
      </c>
      <c r="J78" s="27">
        <v>5</v>
      </c>
      <c r="K78" s="27">
        <v>1</v>
      </c>
      <c r="L78" s="27"/>
    </row>
    <row r="79" spans="1:12" s="1" customFormat="1" ht="14.1" customHeight="1" x14ac:dyDescent="0.2">
      <c r="A79" s="14" t="s">
        <v>172</v>
      </c>
      <c r="B79" s="20" t="s">
        <v>173</v>
      </c>
      <c r="C79" s="26">
        <v>299</v>
      </c>
      <c r="D79" s="26">
        <v>143</v>
      </c>
      <c r="E79" s="26">
        <v>1</v>
      </c>
      <c r="F79" s="26">
        <v>39</v>
      </c>
      <c r="G79" s="26">
        <v>16</v>
      </c>
      <c r="H79" s="26">
        <v>4</v>
      </c>
      <c r="I79" s="26">
        <v>62</v>
      </c>
      <c r="J79" s="26">
        <v>26</v>
      </c>
      <c r="K79" s="26">
        <v>8</v>
      </c>
      <c r="L79" s="26"/>
    </row>
    <row r="80" spans="1:12" s="1" customFormat="1" ht="18.2" customHeight="1" x14ac:dyDescent="0.2">
      <c r="A80" s="14" t="s">
        <v>160</v>
      </c>
      <c r="B80" s="19" t="s">
        <v>161</v>
      </c>
      <c r="C80" s="25">
        <v>59</v>
      </c>
      <c r="D80" s="25">
        <v>27</v>
      </c>
      <c r="E80" s="25"/>
      <c r="F80" s="26">
        <v>7</v>
      </c>
      <c r="G80" s="26">
        <v>2</v>
      </c>
      <c r="H80" s="26">
        <v>2</v>
      </c>
      <c r="I80" s="26">
        <v>9</v>
      </c>
      <c r="J80" s="26">
        <v>9</v>
      </c>
      <c r="K80" s="26">
        <v>3</v>
      </c>
      <c r="L80" s="26"/>
    </row>
    <row r="81" spans="1:12" s="1" customFormat="1" ht="22.7" customHeight="1" x14ac:dyDescent="0.2">
      <c r="A81" s="16" t="s">
        <v>162</v>
      </c>
      <c r="B81" s="22" t="s">
        <v>163</v>
      </c>
      <c r="C81" s="27">
        <v>11</v>
      </c>
      <c r="D81" s="27">
        <v>5</v>
      </c>
      <c r="E81" s="27"/>
      <c r="F81" s="27">
        <v>2</v>
      </c>
      <c r="G81" s="27">
        <v>1</v>
      </c>
      <c r="H81" s="27">
        <v>1</v>
      </c>
      <c r="I81" s="27">
        <v>1</v>
      </c>
      <c r="J81" s="27">
        <v>1</v>
      </c>
      <c r="K81" s="27"/>
      <c r="L81" s="27"/>
    </row>
    <row r="82" spans="1:12" s="1" customFormat="1" ht="14.1" customHeight="1" x14ac:dyDescent="0.2">
      <c r="A82" s="8" t="s">
        <v>126</v>
      </c>
      <c r="B82" s="9" t="s">
        <v>127</v>
      </c>
      <c r="C82" s="10">
        <v>341</v>
      </c>
      <c r="D82" s="10">
        <v>193</v>
      </c>
      <c r="E82" s="10">
        <v>1</v>
      </c>
      <c r="F82" s="10">
        <v>27</v>
      </c>
      <c r="G82" s="10">
        <v>24</v>
      </c>
      <c r="H82" s="10">
        <v>8</v>
      </c>
      <c r="I82" s="10">
        <v>36</v>
      </c>
      <c r="J82" s="10">
        <v>37</v>
      </c>
      <c r="K82" s="10">
        <v>15</v>
      </c>
      <c r="L82" s="10"/>
    </row>
    <row r="83" spans="1:12" s="1" customFormat="1" ht="14.1" customHeight="1" x14ac:dyDescent="0.2">
      <c r="A83" s="8" t="s">
        <v>270</v>
      </c>
      <c r="B83" s="9" t="s">
        <v>271</v>
      </c>
      <c r="C83" s="10">
        <v>282</v>
      </c>
      <c r="D83" s="10">
        <v>87</v>
      </c>
      <c r="E83" s="10">
        <v>2</v>
      </c>
      <c r="F83" s="10">
        <v>50</v>
      </c>
      <c r="G83" s="10">
        <v>21</v>
      </c>
      <c r="H83" s="10">
        <v>9</v>
      </c>
      <c r="I83" s="10">
        <v>48</v>
      </c>
      <c r="J83" s="10">
        <v>44</v>
      </c>
      <c r="K83" s="10">
        <v>21</v>
      </c>
      <c r="L83" s="10"/>
    </row>
    <row r="84" spans="1:12" s="1" customFormat="1" ht="14.1" customHeight="1" x14ac:dyDescent="0.2">
      <c r="A84" s="8" t="s">
        <v>128</v>
      </c>
      <c r="B84" s="9" t="s">
        <v>129</v>
      </c>
      <c r="C84" s="10">
        <v>367</v>
      </c>
      <c r="D84" s="10">
        <v>183</v>
      </c>
      <c r="E84" s="10"/>
      <c r="F84" s="10">
        <v>21</v>
      </c>
      <c r="G84" s="10">
        <v>19</v>
      </c>
      <c r="H84" s="10">
        <v>13</v>
      </c>
      <c r="I84" s="10">
        <v>87</v>
      </c>
      <c r="J84" s="10">
        <v>36</v>
      </c>
      <c r="K84" s="10">
        <v>8</v>
      </c>
      <c r="L84" s="10"/>
    </row>
    <row r="85" spans="1:12" s="1" customFormat="1" ht="14.1" customHeight="1" x14ac:dyDescent="0.2">
      <c r="A85" s="8" t="s">
        <v>272</v>
      </c>
      <c r="B85" s="9" t="s">
        <v>273</v>
      </c>
      <c r="C85" s="10">
        <v>25</v>
      </c>
      <c r="D85" s="10">
        <v>11</v>
      </c>
      <c r="E85" s="10"/>
      <c r="F85" s="10">
        <v>3</v>
      </c>
      <c r="G85" s="10">
        <v>5</v>
      </c>
      <c r="H85" s="10">
        <v>1</v>
      </c>
      <c r="I85" s="10">
        <v>2</v>
      </c>
      <c r="J85" s="10">
        <v>2</v>
      </c>
      <c r="K85" s="10">
        <v>1</v>
      </c>
      <c r="L85" s="10"/>
    </row>
    <row r="86" spans="1:12" s="1" customFormat="1" ht="14.1" customHeight="1" x14ac:dyDescent="0.2">
      <c r="A86" s="8" t="s">
        <v>216</v>
      </c>
      <c r="B86" s="9" t="s">
        <v>217</v>
      </c>
      <c r="C86" s="10">
        <v>22</v>
      </c>
      <c r="D86" s="10">
        <v>13</v>
      </c>
      <c r="E86" s="10"/>
      <c r="F86" s="10"/>
      <c r="G86" s="10">
        <v>2</v>
      </c>
      <c r="H86" s="10"/>
      <c r="I86" s="10">
        <v>3</v>
      </c>
      <c r="J86" s="10">
        <v>2</v>
      </c>
      <c r="K86" s="10">
        <v>2</v>
      </c>
      <c r="L86" s="10"/>
    </row>
    <row r="87" spans="1:12" s="1" customFormat="1" ht="14.1" customHeight="1" x14ac:dyDescent="0.2">
      <c r="A87" s="8" t="s">
        <v>274</v>
      </c>
      <c r="B87" s="9" t="s">
        <v>275</v>
      </c>
      <c r="C87" s="10">
        <v>12</v>
      </c>
      <c r="D87" s="10">
        <v>5</v>
      </c>
      <c r="E87" s="10"/>
      <c r="F87" s="10">
        <v>1</v>
      </c>
      <c r="G87" s="10">
        <v>3</v>
      </c>
      <c r="H87" s="10"/>
      <c r="I87" s="10">
        <v>1</v>
      </c>
      <c r="J87" s="10">
        <v>1</v>
      </c>
      <c r="K87" s="10">
        <v>1</v>
      </c>
      <c r="L87" s="10"/>
    </row>
    <row r="88" spans="1:12" s="1" customFormat="1" ht="14.1" customHeight="1" x14ac:dyDescent="0.2">
      <c r="A88" s="8" t="s">
        <v>276</v>
      </c>
      <c r="B88" s="9" t="s">
        <v>277</v>
      </c>
      <c r="C88" s="10">
        <v>57</v>
      </c>
      <c r="D88" s="10">
        <v>24</v>
      </c>
      <c r="E88" s="10">
        <v>1</v>
      </c>
      <c r="F88" s="10">
        <v>7</v>
      </c>
      <c r="G88" s="10">
        <v>6</v>
      </c>
      <c r="H88" s="10">
        <v>1</v>
      </c>
      <c r="I88" s="10">
        <v>7</v>
      </c>
      <c r="J88" s="10">
        <v>11</v>
      </c>
      <c r="K88" s="10"/>
      <c r="L88" s="10"/>
    </row>
    <row r="89" spans="1:12" s="1" customFormat="1" ht="14.1" customHeight="1" x14ac:dyDescent="0.2">
      <c r="A89" s="8" t="s">
        <v>218</v>
      </c>
      <c r="B89" s="9" t="s">
        <v>219</v>
      </c>
      <c r="C89" s="10">
        <v>12</v>
      </c>
      <c r="D89" s="10">
        <v>3</v>
      </c>
      <c r="E89" s="10"/>
      <c r="F89" s="10">
        <v>1</v>
      </c>
      <c r="G89" s="10">
        <v>1</v>
      </c>
      <c r="H89" s="10"/>
      <c r="I89" s="10">
        <v>3</v>
      </c>
      <c r="J89" s="10">
        <v>1</v>
      </c>
      <c r="K89" s="10">
        <v>3</v>
      </c>
      <c r="L89" s="10"/>
    </row>
    <row r="90" spans="1:12" s="1" customFormat="1" ht="14.1" customHeight="1" x14ac:dyDescent="0.2">
      <c r="A90" s="8" t="s">
        <v>68</v>
      </c>
      <c r="B90" s="9" t="s">
        <v>69</v>
      </c>
      <c r="C90" s="10">
        <v>85</v>
      </c>
      <c r="D90" s="10">
        <v>50</v>
      </c>
      <c r="E90" s="10"/>
      <c r="F90" s="10">
        <v>6</v>
      </c>
      <c r="G90" s="10">
        <v>4</v>
      </c>
      <c r="H90" s="10">
        <v>3</v>
      </c>
      <c r="I90" s="10">
        <v>7</v>
      </c>
      <c r="J90" s="10">
        <v>8</v>
      </c>
      <c r="K90" s="10">
        <v>7</v>
      </c>
      <c r="L90" s="10"/>
    </row>
    <row r="91" spans="1:12" s="1" customFormat="1" ht="14.1" customHeight="1" x14ac:dyDescent="0.2">
      <c r="A91" s="8" t="s">
        <v>130</v>
      </c>
      <c r="B91" s="9" t="s">
        <v>131</v>
      </c>
      <c r="C91" s="10">
        <v>135</v>
      </c>
      <c r="D91" s="10">
        <v>91</v>
      </c>
      <c r="E91" s="10"/>
      <c r="F91" s="10">
        <v>8</v>
      </c>
      <c r="G91" s="10">
        <v>11</v>
      </c>
      <c r="H91" s="10">
        <v>4</v>
      </c>
      <c r="I91" s="10">
        <v>5</v>
      </c>
      <c r="J91" s="10">
        <v>12</v>
      </c>
      <c r="K91" s="10">
        <v>4</v>
      </c>
      <c r="L91" s="10"/>
    </row>
    <row r="92" spans="1:12" s="1" customFormat="1" ht="14.1" customHeight="1" x14ac:dyDescent="0.2">
      <c r="A92" s="8" t="s">
        <v>44</v>
      </c>
      <c r="B92" s="9" t="s">
        <v>45</v>
      </c>
      <c r="C92" s="10">
        <v>20</v>
      </c>
      <c r="D92" s="10">
        <v>6</v>
      </c>
      <c r="E92" s="10"/>
      <c r="F92" s="10">
        <v>2</v>
      </c>
      <c r="G92" s="10">
        <v>5</v>
      </c>
      <c r="H92" s="10"/>
      <c r="I92" s="10">
        <v>5</v>
      </c>
      <c r="J92" s="10">
        <v>1</v>
      </c>
      <c r="K92" s="10">
        <v>1</v>
      </c>
      <c r="L92" s="10"/>
    </row>
    <row r="93" spans="1:12" s="1" customFormat="1" ht="14.1" customHeight="1" x14ac:dyDescent="0.2">
      <c r="A93" s="8" t="s">
        <v>132</v>
      </c>
      <c r="B93" s="9" t="s">
        <v>133</v>
      </c>
      <c r="C93" s="10">
        <v>27</v>
      </c>
      <c r="D93" s="10">
        <v>15</v>
      </c>
      <c r="E93" s="10"/>
      <c r="F93" s="10">
        <v>1</v>
      </c>
      <c r="G93" s="10">
        <v>3</v>
      </c>
      <c r="H93" s="10"/>
      <c r="I93" s="10">
        <v>5</v>
      </c>
      <c r="J93" s="10">
        <v>2</v>
      </c>
      <c r="K93" s="10">
        <v>1</v>
      </c>
      <c r="L93" s="10"/>
    </row>
    <row r="94" spans="1:12" s="1" customFormat="1" ht="14.1" customHeight="1" x14ac:dyDescent="0.2">
      <c r="A94" s="8" t="s">
        <v>88</v>
      </c>
      <c r="B94" s="9" t="s">
        <v>89</v>
      </c>
      <c r="C94" s="10">
        <v>29</v>
      </c>
      <c r="D94" s="10">
        <v>8</v>
      </c>
      <c r="E94" s="10"/>
      <c r="F94" s="10">
        <v>6</v>
      </c>
      <c r="G94" s="10">
        <v>3</v>
      </c>
      <c r="H94" s="10">
        <v>2</v>
      </c>
      <c r="I94" s="10">
        <v>4</v>
      </c>
      <c r="J94" s="10">
        <v>5</v>
      </c>
      <c r="K94" s="10">
        <v>1</v>
      </c>
      <c r="L94" s="10"/>
    </row>
    <row r="95" spans="1:12" s="1" customFormat="1" ht="14.1" customHeight="1" x14ac:dyDescent="0.2">
      <c r="A95" s="8" t="s">
        <v>220</v>
      </c>
      <c r="B95" s="9" t="s">
        <v>221</v>
      </c>
      <c r="C95" s="10">
        <v>78</v>
      </c>
      <c r="D95" s="10">
        <v>24</v>
      </c>
      <c r="E95" s="10"/>
      <c r="F95" s="10">
        <v>5</v>
      </c>
      <c r="G95" s="10">
        <v>12</v>
      </c>
      <c r="H95" s="10">
        <v>5</v>
      </c>
      <c r="I95" s="10">
        <v>15</v>
      </c>
      <c r="J95" s="10">
        <v>9</v>
      </c>
      <c r="K95" s="10">
        <v>8</v>
      </c>
      <c r="L95" s="10"/>
    </row>
    <row r="96" spans="1:12" s="1" customFormat="1" ht="14.1" customHeight="1" x14ac:dyDescent="0.2">
      <c r="A96" s="8" t="s">
        <v>174</v>
      </c>
      <c r="B96" s="9" t="s">
        <v>175</v>
      </c>
      <c r="C96" s="10">
        <v>84</v>
      </c>
      <c r="D96" s="10">
        <v>56</v>
      </c>
      <c r="E96" s="10"/>
      <c r="F96" s="10">
        <v>4</v>
      </c>
      <c r="G96" s="10">
        <v>8</v>
      </c>
      <c r="H96" s="10">
        <v>1</v>
      </c>
      <c r="I96" s="10">
        <v>7</v>
      </c>
      <c r="J96" s="10">
        <v>5</v>
      </c>
      <c r="K96" s="10">
        <v>3</v>
      </c>
      <c r="L96" s="10"/>
    </row>
    <row r="97" spans="1:12" s="1" customFormat="1" ht="14.1" customHeight="1" x14ac:dyDescent="0.2">
      <c r="A97" s="8" t="s">
        <v>134</v>
      </c>
      <c r="B97" s="9" t="s">
        <v>135</v>
      </c>
      <c r="C97" s="10">
        <v>104</v>
      </c>
      <c r="D97" s="10">
        <v>49</v>
      </c>
      <c r="E97" s="10"/>
      <c r="F97" s="10">
        <v>12</v>
      </c>
      <c r="G97" s="10">
        <v>12</v>
      </c>
      <c r="H97" s="10">
        <v>1</v>
      </c>
      <c r="I97" s="10">
        <v>15</v>
      </c>
      <c r="J97" s="10">
        <v>10</v>
      </c>
      <c r="K97" s="10">
        <v>5</v>
      </c>
      <c r="L97" s="10"/>
    </row>
    <row r="98" spans="1:12" s="1" customFormat="1" ht="14.1" customHeight="1" x14ac:dyDescent="0.2">
      <c r="A98" s="8" t="s">
        <v>46</v>
      </c>
      <c r="B98" s="9" t="s">
        <v>47</v>
      </c>
      <c r="C98" s="10">
        <v>20</v>
      </c>
      <c r="D98" s="10">
        <v>9</v>
      </c>
      <c r="E98" s="10"/>
      <c r="F98" s="10">
        <v>1</v>
      </c>
      <c r="G98" s="10">
        <v>2</v>
      </c>
      <c r="H98" s="10"/>
      <c r="I98" s="10">
        <v>3</v>
      </c>
      <c r="J98" s="10">
        <v>4</v>
      </c>
      <c r="K98" s="10">
        <v>1</v>
      </c>
      <c r="L98" s="10"/>
    </row>
    <row r="99" spans="1:12" s="1" customFormat="1" ht="14.1" customHeight="1" x14ac:dyDescent="0.2">
      <c r="A99" s="8" t="s">
        <v>202</v>
      </c>
      <c r="B99" s="9" t="s">
        <v>203</v>
      </c>
      <c r="C99" s="10">
        <v>14</v>
      </c>
      <c r="D99" s="10">
        <v>6</v>
      </c>
      <c r="E99" s="10"/>
      <c r="F99" s="10">
        <v>3</v>
      </c>
      <c r="G99" s="10">
        <v>1</v>
      </c>
      <c r="H99" s="10"/>
      <c r="I99" s="10">
        <v>1</v>
      </c>
      <c r="J99" s="10">
        <v>3</v>
      </c>
      <c r="K99" s="10"/>
      <c r="L99" s="10"/>
    </row>
    <row r="100" spans="1:12" s="1" customFormat="1" ht="14.1" customHeight="1" x14ac:dyDescent="0.2">
      <c r="A100" s="8" t="s">
        <v>16</v>
      </c>
      <c r="B100" s="9" t="s">
        <v>17</v>
      </c>
      <c r="C100" s="10">
        <v>35</v>
      </c>
      <c r="D100" s="10">
        <v>26</v>
      </c>
      <c r="E100" s="10"/>
      <c r="F100" s="10">
        <v>3</v>
      </c>
      <c r="G100" s="10">
        <v>4</v>
      </c>
      <c r="H100" s="10"/>
      <c r="I100" s="10">
        <v>1</v>
      </c>
      <c r="J100" s="10"/>
      <c r="K100" s="10">
        <v>1</v>
      </c>
      <c r="L100" s="10"/>
    </row>
    <row r="101" spans="1:12" s="1" customFormat="1" ht="14.1" customHeight="1" x14ac:dyDescent="0.2">
      <c r="A101" s="8" t="s">
        <v>136</v>
      </c>
      <c r="B101" s="9" t="s">
        <v>137</v>
      </c>
      <c r="C101" s="10">
        <v>36</v>
      </c>
      <c r="D101" s="10">
        <v>22</v>
      </c>
      <c r="E101" s="10"/>
      <c r="F101" s="10">
        <v>1</v>
      </c>
      <c r="G101" s="10">
        <v>5</v>
      </c>
      <c r="H101" s="10">
        <v>1</v>
      </c>
      <c r="I101" s="10">
        <v>3</v>
      </c>
      <c r="J101" s="10">
        <v>1</v>
      </c>
      <c r="K101" s="10">
        <v>3</v>
      </c>
      <c r="L101" s="10"/>
    </row>
    <row r="102" spans="1:12" s="1" customFormat="1" ht="14.1" customHeight="1" x14ac:dyDescent="0.2">
      <c r="A102" s="8" t="s">
        <v>18</v>
      </c>
      <c r="B102" s="9" t="s">
        <v>19</v>
      </c>
      <c r="C102" s="10">
        <v>243</v>
      </c>
      <c r="D102" s="10">
        <v>154</v>
      </c>
      <c r="E102" s="10"/>
      <c r="F102" s="10">
        <v>12</v>
      </c>
      <c r="G102" s="10">
        <v>19</v>
      </c>
      <c r="H102" s="10">
        <v>5</v>
      </c>
      <c r="I102" s="10">
        <v>26</v>
      </c>
      <c r="J102" s="10">
        <v>20</v>
      </c>
      <c r="K102" s="10">
        <v>7</v>
      </c>
      <c r="L102" s="10"/>
    </row>
    <row r="103" spans="1:12" s="1" customFormat="1" ht="14.1" customHeight="1" x14ac:dyDescent="0.2">
      <c r="A103" s="8" t="s">
        <v>138</v>
      </c>
      <c r="B103" s="9" t="s">
        <v>139</v>
      </c>
      <c r="C103" s="10">
        <v>24</v>
      </c>
      <c r="D103" s="10">
        <v>15</v>
      </c>
      <c r="E103" s="10"/>
      <c r="F103" s="10">
        <v>2</v>
      </c>
      <c r="G103" s="10">
        <v>1</v>
      </c>
      <c r="H103" s="10"/>
      <c r="I103" s="10">
        <v>4</v>
      </c>
      <c r="J103" s="10">
        <v>2</v>
      </c>
      <c r="K103" s="10"/>
      <c r="L103" s="10"/>
    </row>
    <row r="104" spans="1:12" s="1" customFormat="1" ht="14.1" customHeight="1" x14ac:dyDescent="0.2">
      <c r="A104" s="8" t="s">
        <v>140</v>
      </c>
      <c r="B104" s="9" t="s">
        <v>141</v>
      </c>
      <c r="C104" s="10">
        <v>128</v>
      </c>
      <c r="D104" s="10">
        <v>79</v>
      </c>
      <c r="E104" s="10"/>
      <c r="F104" s="10">
        <v>13</v>
      </c>
      <c r="G104" s="10">
        <v>8</v>
      </c>
      <c r="H104" s="10">
        <v>2</v>
      </c>
      <c r="I104" s="10">
        <v>9</v>
      </c>
      <c r="J104" s="10">
        <v>16</v>
      </c>
      <c r="K104" s="10">
        <v>1</v>
      </c>
      <c r="L104" s="10"/>
    </row>
    <row r="105" spans="1:12" s="1" customFormat="1" ht="14.1" customHeight="1" x14ac:dyDescent="0.2">
      <c r="A105" s="8" t="s">
        <v>38</v>
      </c>
      <c r="B105" s="9" t="s">
        <v>39</v>
      </c>
      <c r="C105" s="10">
        <v>13</v>
      </c>
      <c r="D105" s="10">
        <v>5</v>
      </c>
      <c r="E105" s="10"/>
      <c r="F105" s="10">
        <v>1</v>
      </c>
      <c r="G105" s="10">
        <v>1</v>
      </c>
      <c r="H105" s="10"/>
      <c r="I105" s="10"/>
      <c r="J105" s="10">
        <v>4</v>
      </c>
      <c r="K105" s="10">
        <v>2</v>
      </c>
      <c r="L105" s="10"/>
    </row>
    <row r="106" spans="1:12" s="1" customFormat="1" ht="14.1" customHeight="1" x14ac:dyDescent="0.2">
      <c r="A106" s="8" t="s">
        <v>222</v>
      </c>
      <c r="B106" s="9" t="s">
        <v>223</v>
      </c>
      <c r="C106" s="10">
        <v>11</v>
      </c>
      <c r="D106" s="10">
        <v>7</v>
      </c>
      <c r="E106" s="10"/>
      <c r="F106" s="10"/>
      <c r="G106" s="10">
        <v>1</v>
      </c>
      <c r="H106" s="10"/>
      <c r="I106" s="10">
        <v>1</v>
      </c>
      <c r="J106" s="10">
        <v>2</v>
      </c>
      <c r="K106" s="10"/>
      <c r="L106" s="10"/>
    </row>
    <row r="107" spans="1:12" s="1" customFormat="1" ht="14.1" customHeight="1" x14ac:dyDescent="0.2">
      <c r="A107" s="8" t="s">
        <v>142</v>
      </c>
      <c r="B107" s="9" t="s">
        <v>143</v>
      </c>
      <c r="C107" s="10">
        <v>888</v>
      </c>
      <c r="D107" s="10">
        <v>541</v>
      </c>
      <c r="E107" s="10">
        <v>5</v>
      </c>
      <c r="F107" s="10">
        <v>65</v>
      </c>
      <c r="G107" s="10">
        <v>68</v>
      </c>
      <c r="H107" s="10">
        <v>27</v>
      </c>
      <c r="I107" s="10">
        <v>64</v>
      </c>
      <c r="J107" s="10">
        <v>97</v>
      </c>
      <c r="K107" s="10">
        <v>21</v>
      </c>
      <c r="L107" s="10"/>
    </row>
    <row r="108" spans="1:12" s="1" customFormat="1" ht="14.1" customHeight="1" x14ac:dyDescent="0.2">
      <c r="A108" s="8" t="s">
        <v>204</v>
      </c>
      <c r="B108" s="9" t="s">
        <v>205</v>
      </c>
      <c r="C108" s="10">
        <v>50</v>
      </c>
      <c r="D108" s="10">
        <v>32</v>
      </c>
      <c r="E108" s="10"/>
      <c r="F108" s="10">
        <v>4</v>
      </c>
      <c r="G108" s="10">
        <v>4</v>
      </c>
      <c r="H108" s="10"/>
      <c r="I108" s="10">
        <v>5</v>
      </c>
      <c r="J108" s="10">
        <v>4</v>
      </c>
      <c r="K108" s="10">
        <v>1</v>
      </c>
      <c r="L108" s="10"/>
    </row>
    <row r="109" spans="1:12" s="1" customFormat="1" ht="14.1" customHeight="1" x14ac:dyDescent="0.2">
      <c r="A109" s="8" t="s">
        <v>20</v>
      </c>
      <c r="B109" s="9" t="s">
        <v>21</v>
      </c>
      <c r="C109" s="10">
        <v>49</v>
      </c>
      <c r="D109" s="10">
        <v>29</v>
      </c>
      <c r="E109" s="10"/>
      <c r="F109" s="10">
        <v>3</v>
      </c>
      <c r="G109" s="10">
        <v>3</v>
      </c>
      <c r="H109" s="10">
        <v>1</v>
      </c>
      <c r="I109" s="10">
        <v>10</v>
      </c>
      <c r="J109" s="10">
        <v>1</v>
      </c>
      <c r="K109" s="10">
        <v>2</v>
      </c>
      <c r="L109" s="10"/>
    </row>
    <row r="110" spans="1:12" s="1" customFormat="1" ht="14.1" customHeight="1" x14ac:dyDescent="0.2">
      <c r="A110" s="8" t="s">
        <v>22</v>
      </c>
      <c r="B110" s="9" t="s">
        <v>23</v>
      </c>
      <c r="C110" s="10">
        <v>106</v>
      </c>
      <c r="D110" s="10">
        <v>67</v>
      </c>
      <c r="E110" s="10"/>
      <c r="F110" s="10">
        <v>4</v>
      </c>
      <c r="G110" s="10">
        <v>15</v>
      </c>
      <c r="H110" s="10">
        <v>1</v>
      </c>
      <c r="I110" s="10">
        <v>8</v>
      </c>
      <c r="J110" s="10">
        <v>9</v>
      </c>
      <c r="K110" s="10">
        <v>2</v>
      </c>
      <c r="L110" s="10"/>
    </row>
    <row r="111" spans="1:12" s="1" customFormat="1" ht="14.1" customHeight="1" x14ac:dyDescent="0.2">
      <c r="A111" s="4" t="s">
        <v>224</v>
      </c>
      <c r="B111" s="5" t="s">
        <v>225</v>
      </c>
      <c r="C111" s="6">
        <v>19</v>
      </c>
      <c r="D111" s="6">
        <v>5</v>
      </c>
      <c r="E111" s="6"/>
      <c r="F111" s="6">
        <v>3</v>
      </c>
      <c r="G111" s="6">
        <v>2</v>
      </c>
      <c r="H111" s="6">
        <v>1</v>
      </c>
      <c r="I111" s="6">
        <v>3</v>
      </c>
      <c r="J111" s="6">
        <v>5</v>
      </c>
      <c r="K111" s="6"/>
      <c r="L111" s="6"/>
    </row>
    <row r="112" spans="1:12" s="1" customFormat="1" ht="14.1" customHeight="1" x14ac:dyDescent="0.2">
      <c r="A112" s="4" t="s">
        <v>48</v>
      </c>
      <c r="B112" s="5" t="s">
        <v>49</v>
      </c>
      <c r="C112" s="6">
        <v>35</v>
      </c>
      <c r="D112" s="6">
        <v>8</v>
      </c>
      <c r="E112" s="6"/>
      <c r="F112" s="6">
        <v>7</v>
      </c>
      <c r="G112" s="6">
        <v>2</v>
      </c>
      <c r="H112" s="6">
        <v>1</v>
      </c>
      <c r="I112" s="6">
        <v>5</v>
      </c>
      <c r="J112" s="6">
        <v>10</v>
      </c>
      <c r="K112" s="6">
        <v>2</v>
      </c>
      <c r="L112" s="6"/>
    </row>
    <row r="113" spans="1:12" s="1" customFormat="1" ht="14.1" customHeight="1" x14ac:dyDescent="0.2">
      <c r="A113" s="14" t="s">
        <v>278</v>
      </c>
      <c r="B113" s="19" t="s">
        <v>279</v>
      </c>
      <c r="C113" s="27">
        <v>59</v>
      </c>
      <c r="D113" s="27">
        <v>25</v>
      </c>
      <c r="E113" s="27"/>
      <c r="F113" s="27">
        <v>11</v>
      </c>
      <c r="G113" s="27">
        <v>5</v>
      </c>
      <c r="H113" s="27"/>
      <c r="I113" s="27">
        <v>4</v>
      </c>
      <c r="J113" s="27">
        <v>10</v>
      </c>
      <c r="K113" s="27">
        <v>4</v>
      </c>
      <c r="L113" s="27"/>
    </row>
    <row r="114" spans="1:12" s="1" customFormat="1" ht="14.1" customHeight="1" x14ac:dyDescent="0.2">
      <c r="A114" s="14" t="s">
        <v>76</v>
      </c>
      <c r="B114" s="20" t="s">
        <v>77</v>
      </c>
      <c r="C114" s="26">
        <v>14</v>
      </c>
      <c r="D114" s="26">
        <v>6</v>
      </c>
      <c r="E114" s="26"/>
      <c r="F114" s="26">
        <v>3</v>
      </c>
      <c r="G114" s="26">
        <v>1</v>
      </c>
      <c r="H114" s="26"/>
      <c r="I114" s="26">
        <v>3</v>
      </c>
      <c r="J114" s="26">
        <v>1</v>
      </c>
      <c r="K114" s="26"/>
      <c r="L114" s="26"/>
    </row>
    <row r="115" spans="1:12" s="1" customFormat="1" ht="18.2" customHeight="1" x14ac:dyDescent="0.2">
      <c r="A115" s="14" t="s">
        <v>206</v>
      </c>
      <c r="B115" s="19" t="s">
        <v>207</v>
      </c>
      <c r="C115" s="25">
        <v>13</v>
      </c>
      <c r="D115" s="25">
        <v>6</v>
      </c>
      <c r="E115" s="25"/>
      <c r="F115" s="26">
        <v>2</v>
      </c>
      <c r="G115" s="26">
        <v>1</v>
      </c>
      <c r="H115" s="26"/>
      <c r="I115" s="26">
        <v>3</v>
      </c>
      <c r="J115" s="26">
        <v>1</v>
      </c>
      <c r="K115" s="26"/>
      <c r="L115" s="26"/>
    </row>
    <row r="116" spans="1:12" s="1" customFormat="1" ht="22.7" customHeight="1" x14ac:dyDescent="0.2">
      <c r="A116" s="16" t="s">
        <v>144</v>
      </c>
      <c r="B116" s="22" t="s">
        <v>145</v>
      </c>
      <c r="C116" s="27">
        <v>33</v>
      </c>
      <c r="D116" s="27">
        <v>20</v>
      </c>
      <c r="E116" s="27">
        <v>1</v>
      </c>
      <c r="F116" s="27">
        <v>2</v>
      </c>
      <c r="G116" s="27">
        <v>4</v>
      </c>
      <c r="H116" s="27">
        <v>2</v>
      </c>
      <c r="I116" s="27">
        <v>1</v>
      </c>
      <c r="J116" s="27">
        <v>2</v>
      </c>
      <c r="K116" s="27">
        <v>1</v>
      </c>
      <c r="L116" s="27"/>
    </row>
    <row r="117" spans="1:12" s="1" customFormat="1" ht="14.1" customHeight="1" x14ac:dyDescent="0.2">
      <c r="A117" s="8" t="s">
        <v>244</v>
      </c>
      <c r="B117" s="9" t="s">
        <v>245</v>
      </c>
      <c r="C117" s="10">
        <v>143</v>
      </c>
      <c r="D117" s="10">
        <v>48</v>
      </c>
      <c r="E117" s="10"/>
      <c r="F117" s="10">
        <v>16</v>
      </c>
      <c r="G117" s="10">
        <v>23</v>
      </c>
      <c r="H117" s="10">
        <v>4</v>
      </c>
      <c r="I117" s="10">
        <v>36</v>
      </c>
      <c r="J117" s="10">
        <v>14</v>
      </c>
      <c r="K117" s="10">
        <v>2</v>
      </c>
      <c r="L117" s="10"/>
    </row>
    <row r="118" spans="1:12" s="1" customFormat="1" ht="14.1" customHeight="1" x14ac:dyDescent="0.2">
      <c r="A118" s="8" t="s">
        <v>246</v>
      </c>
      <c r="B118" s="9" t="s">
        <v>247</v>
      </c>
      <c r="C118" s="10">
        <v>311</v>
      </c>
      <c r="D118" s="10">
        <v>102</v>
      </c>
      <c r="E118" s="10"/>
      <c r="F118" s="10">
        <v>47</v>
      </c>
      <c r="G118" s="10">
        <v>48</v>
      </c>
      <c r="H118" s="10">
        <v>10</v>
      </c>
      <c r="I118" s="10">
        <v>46</v>
      </c>
      <c r="J118" s="10">
        <v>51</v>
      </c>
      <c r="K118" s="10">
        <v>7</v>
      </c>
      <c r="L118" s="10"/>
    </row>
    <row r="119" spans="1:12" s="1" customFormat="1" ht="14.1" customHeight="1" x14ac:dyDescent="0.2">
      <c r="A119" s="8" t="s">
        <v>248</v>
      </c>
      <c r="B119" s="9" t="s">
        <v>249</v>
      </c>
      <c r="C119" s="10">
        <v>126</v>
      </c>
      <c r="D119" s="10">
        <v>47</v>
      </c>
      <c r="E119" s="10"/>
      <c r="F119" s="10">
        <v>21</v>
      </c>
      <c r="G119" s="10">
        <v>15</v>
      </c>
      <c r="H119" s="10">
        <v>2</v>
      </c>
      <c r="I119" s="10">
        <v>22</v>
      </c>
      <c r="J119" s="10">
        <v>15</v>
      </c>
      <c r="K119" s="10">
        <v>4</v>
      </c>
      <c r="L119" s="10"/>
    </row>
    <row r="120" spans="1:12" s="1" customFormat="1" ht="14.1" customHeight="1" x14ac:dyDescent="0.2">
      <c r="A120" s="8" t="s">
        <v>70</v>
      </c>
      <c r="B120" s="9" t="s">
        <v>71</v>
      </c>
      <c r="C120" s="10">
        <v>2225</v>
      </c>
      <c r="D120" s="10">
        <v>819</v>
      </c>
      <c r="E120" s="10">
        <v>5</v>
      </c>
      <c r="F120" s="10">
        <v>327</v>
      </c>
      <c r="G120" s="10">
        <v>205</v>
      </c>
      <c r="H120" s="10">
        <v>77</v>
      </c>
      <c r="I120" s="10">
        <v>375</v>
      </c>
      <c r="J120" s="10">
        <v>346</v>
      </c>
      <c r="K120" s="10">
        <v>71</v>
      </c>
      <c r="L120" s="10"/>
    </row>
    <row r="121" spans="1:12" s="1" customFormat="1" ht="14.1" customHeight="1" x14ac:dyDescent="0.2">
      <c r="A121" s="8" t="s">
        <v>146</v>
      </c>
      <c r="B121" s="9" t="s">
        <v>147</v>
      </c>
      <c r="C121" s="10">
        <v>34</v>
      </c>
      <c r="D121" s="10">
        <v>19</v>
      </c>
      <c r="E121" s="10"/>
      <c r="F121" s="10">
        <v>4</v>
      </c>
      <c r="G121" s="10">
        <v>4</v>
      </c>
      <c r="H121" s="10"/>
      <c r="I121" s="10">
        <v>3</v>
      </c>
      <c r="J121" s="10">
        <v>2</v>
      </c>
      <c r="K121" s="10">
        <v>2</v>
      </c>
      <c r="L121" s="10"/>
    </row>
    <row r="122" spans="1:12" s="1" customFormat="1" ht="14.1" customHeight="1" x14ac:dyDescent="0.2">
      <c r="A122" s="4" t="s">
        <v>24</v>
      </c>
      <c r="B122" s="5" t="s">
        <v>25</v>
      </c>
      <c r="C122" s="6">
        <v>60</v>
      </c>
      <c r="D122" s="6">
        <v>38</v>
      </c>
      <c r="E122" s="6"/>
      <c r="F122" s="6">
        <v>2</v>
      </c>
      <c r="G122" s="6">
        <v>4</v>
      </c>
      <c r="H122" s="6">
        <v>2</v>
      </c>
      <c r="I122" s="6">
        <v>2</v>
      </c>
      <c r="J122" s="6">
        <v>11</v>
      </c>
      <c r="K122" s="6">
        <v>1</v>
      </c>
      <c r="L122" s="6"/>
    </row>
    <row r="123" spans="1:12" s="1" customFormat="1" ht="14.1" customHeight="1" x14ac:dyDescent="0.2">
      <c r="A123" s="4" t="s">
        <v>90</v>
      </c>
      <c r="B123" s="5" t="s">
        <v>91</v>
      </c>
      <c r="C123" s="6">
        <v>21</v>
      </c>
      <c r="D123" s="6">
        <v>9</v>
      </c>
      <c r="E123" s="6"/>
      <c r="F123" s="6">
        <v>3</v>
      </c>
      <c r="G123" s="6">
        <v>2</v>
      </c>
      <c r="H123" s="6"/>
      <c r="I123" s="6">
        <v>4</v>
      </c>
      <c r="J123" s="6">
        <v>2</v>
      </c>
      <c r="K123" s="6">
        <v>1</v>
      </c>
      <c r="L123" s="6"/>
    </row>
    <row r="124" spans="1:12" s="1" customFormat="1" ht="14.1" customHeight="1" x14ac:dyDescent="0.2">
      <c r="A124" s="14" t="s">
        <v>280</v>
      </c>
      <c r="B124" s="19" t="s">
        <v>281</v>
      </c>
      <c r="C124" s="27">
        <v>19</v>
      </c>
      <c r="D124" s="27">
        <v>7</v>
      </c>
      <c r="E124" s="27"/>
      <c r="F124" s="27">
        <v>2</v>
      </c>
      <c r="G124" s="27">
        <v>3</v>
      </c>
      <c r="H124" s="27"/>
      <c r="I124" s="27">
        <v>4</v>
      </c>
      <c r="J124" s="27">
        <v>2</v>
      </c>
      <c r="K124" s="27">
        <v>1</v>
      </c>
      <c r="L124" s="27"/>
    </row>
    <row r="125" spans="1:12" s="1" customFormat="1" ht="14.1" customHeight="1" x14ac:dyDescent="0.2">
      <c r="A125" s="14" t="s">
        <v>26</v>
      </c>
      <c r="B125" s="20" t="s">
        <v>27</v>
      </c>
      <c r="C125" s="26">
        <v>36</v>
      </c>
      <c r="D125" s="26">
        <v>13</v>
      </c>
      <c r="E125" s="26"/>
      <c r="F125" s="26">
        <v>4</v>
      </c>
      <c r="G125" s="26">
        <v>3</v>
      </c>
      <c r="H125" s="26">
        <v>1</v>
      </c>
      <c r="I125" s="26">
        <v>4</v>
      </c>
      <c r="J125" s="26">
        <v>6</v>
      </c>
      <c r="K125" s="26">
        <v>5</v>
      </c>
      <c r="L125" s="26"/>
    </row>
    <row r="126" spans="1:12" s="1" customFormat="1" ht="18.2" customHeight="1" x14ac:dyDescent="0.2">
      <c r="A126" s="14" t="s">
        <v>176</v>
      </c>
      <c r="B126" s="19" t="s">
        <v>177</v>
      </c>
      <c r="C126" s="25">
        <v>48</v>
      </c>
      <c r="D126" s="25">
        <v>26</v>
      </c>
      <c r="E126" s="25"/>
      <c r="F126" s="26">
        <v>6</v>
      </c>
      <c r="G126" s="26">
        <v>3</v>
      </c>
      <c r="H126" s="26">
        <v>3</v>
      </c>
      <c r="I126" s="26">
        <v>6</v>
      </c>
      <c r="J126" s="26">
        <v>3</v>
      </c>
      <c r="K126" s="26">
        <v>1</v>
      </c>
      <c r="L126" s="26"/>
    </row>
    <row r="127" spans="1:12" s="1" customFormat="1" ht="22.7" customHeight="1" x14ac:dyDescent="0.2">
      <c r="A127" s="16" t="s">
        <v>250</v>
      </c>
      <c r="B127" s="22" t="s">
        <v>251</v>
      </c>
      <c r="C127" s="27">
        <v>104</v>
      </c>
      <c r="D127" s="27">
        <v>30</v>
      </c>
      <c r="E127" s="27"/>
      <c r="F127" s="27">
        <v>10</v>
      </c>
      <c r="G127" s="27">
        <v>16</v>
      </c>
      <c r="H127" s="27">
        <v>4</v>
      </c>
      <c r="I127" s="27">
        <v>26</v>
      </c>
      <c r="J127" s="27">
        <v>16</v>
      </c>
      <c r="K127" s="27">
        <v>2</v>
      </c>
      <c r="L127" s="27"/>
    </row>
    <row r="128" spans="1:12" s="1" customFormat="1" ht="14.1" customHeight="1" x14ac:dyDescent="0.2">
      <c r="A128" s="8" t="s">
        <v>252</v>
      </c>
      <c r="B128" s="9" t="s">
        <v>253</v>
      </c>
      <c r="C128" s="10">
        <v>14</v>
      </c>
      <c r="D128" s="10">
        <v>9</v>
      </c>
      <c r="E128" s="10"/>
      <c r="F128" s="10"/>
      <c r="G128" s="10">
        <v>1</v>
      </c>
      <c r="H128" s="10"/>
      <c r="I128" s="10">
        <v>2</v>
      </c>
      <c r="J128" s="10">
        <v>1</v>
      </c>
      <c r="K128" s="10">
        <v>1</v>
      </c>
      <c r="L128" s="10"/>
    </row>
    <row r="129" spans="1:12" s="1" customFormat="1" ht="14.1" customHeight="1" x14ac:dyDescent="0.2">
      <c r="A129" s="8" t="s">
        <v>148</v>
      </c>
      <c r="B129" s="9" t="s">
        <v>149</v>
      </c>
      <c r="C129" s="10">
        <v>261</v>
      </c>
      <c r="D129" s="10">
        <v>158</v>
      </c>
      <c r="E129" s="10"/>
      <c r="F129" s="10">
        <v>23</v>
      </c>
      <c r="G129" s="10">
        <v>16</v>
      </c>
      <c r="H129" s="10">
        <v>5</v>
      </c>
      <c r="I129" s="10">
        <v>25</v>
      </c>
      <c r="J129" s="10">
        <v>24</v>
      </c>
      <c r="K129" s="10">
        <v>10</v>
      </c>
      <c r="L129" s="10"/>
    </row>
    <row r="130" spans="1:12" s="1" customFormat="1" ht="14.1" customHeight="1" x14ac:dyDescent="0.2">
      <c r="A130" s="8" t="s">
        <v>194</v>
      </c>
      <c r="B130" s="9" t="s">
        <v>195</v>
      </c>
      <c r="C130" s="10">
        <v>32</v>
      </c>
      <c r="D130" s="10">
        <v>15</v>
      </c>
      <c r="E130" s="10"/>
      <c r="F130" s="10">
        <v>5</v>
      </c>
      <c r="G130" s="10">
        <v>3</v>
      </c>
      <c r="H130" s="10">
        <v>1</v>
      </c>
      <c r="I130" s="10">
        <v>6</v>
      </c>
      <c r="J130" s="10">
        <v>2</v>
      </c>
      <c r="K130" s="10"/>
      <c r="L130" s="10"/>
    </row>
    <row r="131" spans="1:12" s="1" customFormat="1" ht="14.1" customHeight="1" x14ac:dyDescent="0.2">
      <c r="A131" s="8" t="s">
        <v>282</v>
      </c>
      <c r="B131" s="9" t="s">
        <v>283</v>
      </c>
      <c r="C131" s="10">
        <v>171</v>
      </c>
      <c r="D131" s="10">
        <v>61</v>
      </c>
      <c r="E131" s="10">
        <v>2</v>
      </c>
      <c r="F131" s="10">
        <v>32</v>
      </c>
      <c r="G131" s="10">
        <v>22</v>
      </c>
      <c r="H131" s="10">
        <v>5</v>
      </c>
      <c r="I131" s="10">
        <v>17</v>
      </c>
      <c r="J131" s="10">
        <v>28</v>
      </c>
      <c r="K131" s="10">
        <v>4</v>
      </c>
      <c r="L131" s="10"/>
    </row>
    <row r="132" spans="1:12" s="1" customFormat="1" ht="14.1" customHeight="1" x14ac:dyDescent="0.2">
      <c r="A132" s="8" t="s">
        <v>72</v>
      </c>
      <c r="B132" s="9" t="s">
        <v>73</v>
      </c>
      <c r="C132" s="10">
        <v>49</v>
      </c>
      <c r="D132" s="10">
        <v>17</v>
      </c>
      <c r="E132" s="10"/>
      <c r="F132" s="10">
        <v>8</v>
      </c>
      <c r="G132" s="10">
        <v>8</v>
      </c>
      <c r="H132" s="10"/>
      <c r="I132" s="10">
        <v>6</v>
      </c>
      <c r="J132" s="10">
        <v>9</v>
      </c>
      <c r="K132" s="10">
        <v>1</v>
      </c>
      <c r="L132" s="10"/>
    </row>
    <row r="133" spans="1:12" s="1" customFormat="1" ht="14.1" customHeight="1" x14ac:dyDescent="0.2">
      <c r="A133" s="8" t="s">
        <v>254</v>
      </c>
      <c r="B133" s="9" t="s">
        <v>255</v>
      </c>
      <c r="C133" s="10">
        <v>186</v>
      </c>
      <c r="D133" s="10">
        <v>62</v>
      </c>
      <c r="E133" s="10"/>
      <c r="F133" s="10">
        <v>31</v>
      </c>
      <c r="G133" s="10">
        <v>21</v>
      </c>
      <c r="H133" s="10">
        <v>4</v>
      </c>
      <c r="I133" s="10">
        <v>40</v>
      </c>
      <c r="J133" s="10">
        <v>27</v>
      </c>
      <c r="K133" s="10">
        <v>1</v>
      </c>
      <c r="L133" s="10"/>
    </row>
    <row r="134" spans="1:12" s="1" customFormat="1" ht="14.1" customHeight="1" x14ac:dyDescent="0.2">
      <c r="A134" s="8" t="s">
        <v>150</v>
      </c>
      <c r="B134" s="9" t="s">
        <v>151</v>
      </c>
      <c r="C134" s="10">
        <v>366</v>
      </c>
      <c r="D134" s="10">
        <v>199</v>
      </c>
      <c r="E134" s="10">
        <v>3</v>
      </c>
      <c r="F134" s="10">
        <v>29</v>
      </c>
      <c r="G134" s="10">
        <v>28</v>
      </c>
      <c r="H134" s="10">
        <v>6</v>
      </c>
      <c r="I134" s="10">
        <v>53</v>
      </c>
      <c r="J134" s="10">
        <v>31</v>
      </c>
      <c r="K134" s="10">
        <v>17</v>
      </c>
      <c r="L134" s="10"/>
    </row>
    <row r="135" spans="1:12" s="1" customFormat="1" ht="14.1" customHeight="1" x14ac:dyDescent="0.2">
      <c r="A135" s="4" t="s">
        <v>74</v>
      </c>
      <c r="B135" s="5" t="s">
        <v>75</v>
      </c>
      <c r="C135" s="6">
        <v>46</v>
      </c>
      <c r="D135" s="6">
        <v>24</v>
      </c>
      <c r="E135" s="6"/>
      <c r="F135" s="6">
        <v>1</v>
      </c>
      <c r="G135" s="6">
        <v>3</v>
      </c>
      <c r="H135" s="6">
        <v>1</v>
      </c>
      <c r="I135" s="6">
        <v>8</v>
      </c>
      <c r="J135" s="6">
        <v>7</v>
      </c>
      <c r="K135" s="6">
        <v>2</v>
      </c>
      <c r="L135" s="6"/>
    </row>
    <row r="136" spans="1:12" s="1" customFormat="1" ht="14.1" customHeight="1" x14ac:dyDescent="0.2">
      <c r="A136" s="4" t="s">
        <v>28</v>
      </c>
      <c r="B136" s="5" t="s">
        <v>29</v>
      </c>
      <c r="C136" s="6">
        <v>19</v>
      </c>
      <c r="D136" s="6">
        <v>9</v>
      </c>
      <c r="E136" s="6"/>
      <c r="F136" s="6">
        <v>1</v>
      </c>
      <c r="G136" s="6"/>
      <c r="H136" s="6">
        <v>1</v>
      </c>
      <c r="I136" s="6">
        <v>4</v>
      </c>
      <c r="J136" s="6">
        <v>4</v>
      </c>
      <c r="K136" s="6"/>
      <c r="L136" s="6"/>
    </row>
    <row r="137" spans="1:12" s="1" customFormat="1" ht="14.1" customHeight="1" x14ac:dyDescent="0.2">
      <c r="A137" s="14" t="s">
        <v>178</v>
      </c>
      <c r="B137" s="19" t="s">
        <v>179</v>
      </c>
      <c r="C137" s="27">
        <v>373</v>
      </c>
      <c r="D137" s="27">
        <v>154</v>
      </c>
      <c r="E137" s="27"/>
      <c r="F137" s="27">
        <v>35</v>
      </c>
      <c r="G137" s="27">
        <v>29</v>
      </c>
      <c r="H137" s="27">
        <v>7</v>
      </c>
      <c r="I137" s="27">
        <v>82</v>
      </c>
      <c r="J137" s="27">
        <v>55</v>
      </c>
      <c r="K137" s="27">
        <v>11</v>
      </c>
      <c r="L137" s="27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topLeftCell="A121" workbookViewId="0">
      <selection activeCell="B138" sqref="B138:R138"/>
    </sheetView>
  </sheetViews>
  <sheetFormatPr baseColWidth="10" defaultColWidth="9.140625" defaultRowHeight="15.95" customHeight="1" x14ac:dyDescent="0.2"/>
  <cols>
    <col min="1" max="1" width="10.140625" customWidth="1"/>
    <col min="2" max="2" width="26.140625" customWidth="1"/>
    <col min="3" max="3" width="10.140625" customWidth="1"/>
    <col min="4" max="11" width="15.42578125" customWidth="1"/>
  </cols>
  <sheetData>
    <row r="1" spans="1:11" s="1" customFormat="1" ht="15.95" customHeight="1" x14ac:dyDescent="0.2">
      <c r="A1" s="2" t="s">
        <v>0</v>
      </c>
      <c r="B1" s="3" t="s">
        <v>1</v>
      </c>
      <c r="C1" s="2" t="s">
        <v>2</v>
      </c>
      <c r="D1" s="2" t="s">
        <v>431</v>
      </c>
      <c r="E1" s="2" t="s">
        <v>432</v>
      </c>
      <c r="F1" s="2" t="s">
        <v>433</v>
      </c>
      <c r="G1" s="2" t="s">
        <v>434</v>
      </c>
      <c r="H1" s="2" t="s">
        <v>435</v>
      </c>
      <c r="I1" s="2" t="s">
        <v>436</v>
      </c>
      <c r="J1" s="2" t="s">
        <v>437</v>
      </c>
      <c r="K1" s="2" t="s">
        <v>299</v>
      </c>
    </row>
    <row r="2" spans="1:11" s="1" customFormat="1" ht="15.95" customHeight="1" x14ac:dyDescent="0.2">
      <c r="A2" s="4" t="s">
        <v>78</v>
      </c>
      <c r="B2" s="5" t="s">
        <v>79</v>
      </c>
      <c r="C2" s="6">
        <v>20</v>
      </c>
      <c r="D2" s="6">
        <v>4</v>
      </c>
      <c r="E2" s="6">
        <v>3</v>
      </c>
      <c r="F2" s="6">
        <v>8</v>
      </c>
      <c r="G2" s="6">
        <v>5</v>
      </c>
      <c r="H2" s="6"/>
      <c r="I2" s="6"/>
      <c r="J2" s="6"/>
      <c r="K2" s="6"/>
    </row>
    <row r="3" spans="1:11" s="1" customFormat="1" ht="15.95" customHeight="1" x14ac:dyDescent="0.2">
      <c r="A3" s="4" t="s">
        <v>256</v>
      </c>
      <c r="B3" s="5" t="s">
        <v>257</v>
      </c>
      <c r="C3" s="6">
        <v>23</v>
      </c>
      <c r="D3" s="6">
        <v>1</v>
      </c>
      <c r="E3" s="6">
        <v>8</v>
      </c>
      <c r="F3" s="6">
        <v>9</v>
      </c>
      <c r="G3" s="6">
        <v>5</v>
      </c>
      <c r="H3" s="6"/>
      <c r="I3" s="6"/>
      <c r="J3" s="6"/>
      <c r="K3" s="6"/>
    </row>
    <row r="4" spans="1:11" s="1" customFormat="1" ht="15.95" customHeight="1" x14ac:dyDescent="0.2">
      <c r="A4" s="14" t="s">
        <v>258</v>
      </c>
      <c r="B4" s="19" t="s">
        <v>259</v>
      </c>
      <c r="C4" s="27">
        <v>935</v>
      </c>
      <c r="D4" s="27">
        <v>62</v>
      </c>
      <c r="E4" s="27">
        <v>373</v>
      </c>
      <c r="F4" s="27">
        <v>267</v>
      </c>
      <c r="G4" s="27">
        <v>196</v>
      </c>
      <c r="H4" s="27">
        <v>36</v>
      </c>
      <c r="I4" s="27">
        <v>1</v>
      </c>
      <c r="J4" s="27"/>
      <c r="K4" s="27"/>
    </row>
    <row r="5" spans="1:11" s="1" customFormat="1" ht="15.95" customHeight="1" x14ac:dyDescent="0.2">
      <c r="A5" s="14" t="s">
        <v>228</v>
      </c>
      <c r="B5" s="20" t="s">
        <v>229</v>
      </c>
      <c r="C5" s="26">
        <v>16</v>
      </c>
      <c r="D5" s="26"/>
      <c r="E5" s="26">
        <v>3</v>
      </c>
      <c r="F5" s="26">
        <v>10</v>
      </c>
      <c r="G5" s="26">
        <v>3</v>
      </c>
      <c r="H5" s="26"/>
      <c r="I5" s="26"/>
      <c r="J5" s="26"/>
      <c r="K5" s="26"/>
    </row>
    <row r="6" spans="1:11" s="1" customFormat="1" ht="15.95" customHeight="1" x14ac:dyDescent="0.2">
      <c r="A6" s="14" t="s">
        <v>208</v>
      </c>
      <c r="B6" s="19" t="s">
        <v>209</v>
      </c>
      <c r="C6" s="25">
        <v>50</v>
      </c>
      <c r="D6" s="25">
        <v>6</v>
      </c>
      <c r="E6" s="25">
        <v>20</v>
      </c>
      <c r="F6" s="26">
        <v>19</v>
      </c>
      <c r="G6" s="26">
        <v>5</v>
      </c>
      <c r="H6" s="26"/>
      <c r="I6" s="26"/>
      <c r="J6" s="26"/>
      <c r="K6" s="26"/>
    </row>
    <row r="7" spans="1:11" s="1" customFormat="1" ht="15.95" customHeight="1" x14ac:dyDescent="0.2">
      <c r="A7" s="16" t="s">
        <v>14</v>
      </c>
      <c r="B7" s="22" t="s">
        <v>15</v>
      </c>
      <c r="C7" s="27">
        <v>10</v>
      </c>
      <c r="D7" s="27">
        <v>1</v>
      </c>
      <c r="E7" s="27">
        <v>6</v>
      </c>
      <c r="F7" s="27">
        <v>3</v>
      </c>
      <c r="G7" s="27"/>
      <c r="H7" s="27"/>
      <c r="I7" s="27"/>
      <c r="J7" s="27"/>
      <c r="K7" s="27"/>
    </row>
    <row r="8" spans="1:11" s="1" customFormat="1" ht="15.95" customHeight="1" x14ac:dyDescent="0.2">
      <c r="A8" s="8" t="s">
        <v>80</v>
      </c>
      <c r="B8" s="9" t="s">
        <v>81</v>
      </c>
      <c r="C8" s="10">
        <v>19</v>
      </c>
      <c r="D8" s="10"/>
      <c r="E8" s="10">
        <v>9</v>
      </c>
      <c r="F8" s="10">
        <v>8</v>
      </c>
      <c r="G8" s="10">
        <v>2</v>
      </c>
      <c r="H8" s="10"/>
      <c r="I8" s="10"/>
      <c r="J8" s="10"/>
      <c r="K8" s="10"/>
    </row>
    <row r="9" spans="1:11" s="1" customFormat="1" ht="15.95" customHeight="1" x14ac:dyDescent="0.2">
      <c r="A9" s="8" t="s">
        <v>92</v>
      </c>
      <c r="B9" s="9" t="s">
        <v>93</v>
      </c>
      <c r="C9" s="10">
        <v>262</v>
      </c>
      <c r="D9" s="10">
        <v>19</v>
      </c>
      <c r="E9" s="10">
        <v>98</v>
      </c>
      <c r="F9" s="10">
        <v>87</v>
      </c>
      <c r="G9" s="10">
        <v>56</v>
      </c>
      <c r="H9" s="10">
        <v>2</v>
      </c>
      <c r="I9" s="10"/>
      <c r="J9" s="10"/>
      <c r="K9" s="10"/>
    </row>
    <row r="10" spans="1:11" s="1" customFormat="1" ht="15.95" customHeight="1" x14ac:dyDescent="0.2">
      <c r="A10" s="8" t="s">
        <v>50</v>
      </c>
      <c r="B10" s="9" t="s">
        <v>51</v>
      </c>
      <c r="C10" s="10">
        <v>369</v>
      </c>
      <c r="D10" s="10">
        <v>35</v>
      </c>
      <c r="E10" s="10">
        <v>143</v>
      </c>
      <c r="F10" s="10">
        <v>128</v>
      </c>
      <c r="G10" s="10">
        <v>53</v>
      </c>
      <c r="H10" s="10">
        <v>10</v>
      </c>
      <c r="I10" s="10"/>
      <c r="J10" s="10"/>
      <c r="K10" s="10"/>
    </row>
    <row r="11" spans="1:11" s="1" customFormat="1" ht="15.95" customHeight="1" x14ac:dyDescent="0.2">
      <c r="A11" s="8" t="s">
        <v>52</v>
      </c>
      <c r="B11" s="9" t="s">
        <v>53</v>
      </c>
      <c r="C11" s="10">
        <v>74</v>
      </c>
      <c r="D11" s="10">
        <v>6</v>
      </c>
      <c r="E11" s="10">
        <v>29</v>
      </c>
      <c r="F11" s="10">
        <v>22</v>
      </c>
      <c r="G11" s="10">
        <v>17</v>
      </c>
      <c r="H11" s="10"/>
      <c r="I11" s="10"/>
      <c r="J11" s="10"/>
      <c r="K11" s="10"/>
    </row>
    <row r="12" spans="1:11" s="1" customFormat="1" ht="15.95" customHeight="1" x14ac:dyDescent="0.2">
      <c r="A12" s="8" t="s">
        <v>230</v>
      </c>
      <c r="B12" s="9" t="s">
        <v>231</v>
      </c>
      <c r="C12" s="10">
        <v>21</v>
      </c>
      <c r="D12" s="10">
        <v>1</v>
      </c>
      <c r="E12" s="10">
        <v>3</v>
      </c>
      <c r="F12" s="10">
        <v>10</v>
      </c>
      <c r="G12" s="10">
        <v>7</v>
      </c>
      <c r="H12" s="10"/>
      <c r="I12" s="10"/>
      <c r="J12" s="10"/>
      <c r="K12" s="10"/>
    </row>
    <row r="13" spans="1:11" s="1" customFormat="1" ht="15.95" customHeight="1" x14ac:dyDescent="0.2">
      <c r="A13" s="8" t="s">
        <v>94</v>
      </c>
      <c r="B13" s="9" t="s">
        <v>95</v>
      </c>
      <c r="C13" s="10">
        <v>37</v>
      </c>
      <c r="D13" s="10">
        <v>4</v>
      </c>
      <c r="E13" s="10">
        <v>13</v>
      </c>
      <c r="F13" s="10">
        <v>13</v>
      </c>
      <c r="G13" s="10">
        <v>7</v>
      </c>
      <c r="H13" s="10"/>
      <c r="I13" s="10"/>
      <c r="J13" s="10"/>
      <c r="K13" s="10"/>
    </row>
    <row r="14" spans="1:11" s="1" customFormat="1" ht="15.95" customHeight="1" x14ac:dyDescent="0.2">
      <c r="A14" s="8" t="s">
        <v>30</v>
      </c>
      <c r="B14" s="9" t="s">
        <v>31</v>
      </c>
      <c r="C14" s="10">
        <v>81</v>
      </c>
      <c r="D14" s="10">
        <v>13</v>
      </c>
      <c r="E14" s="10">
        <v>39</v>
      </c>
      <c r="F14" s="10">
        <v>19</v>
      </c>
      <c r="G14" s="10">
        <v>9</v>
      </c>
      <c r="H14" s="10">
        <v>1</v>
      </c>
      <c r="I14" s="10"/>
      <c r="J14" s="10"/>
      <c r="K14" s="10"/>
    </row>
    <row r="15" spans="1:11" s="1" customFormat="1" ht="15.95" customHeight="1" x14ac:dyDescent="0.2">
      <c r="A15" s="4" t="s">
        <v>260</v>
      </c>
      <c r="B15" s="5" t="s">
        <v>261</v>
      </c>
      <c r="C15" s="6">
        <v>154</v>
      </c>
      <c r="D15" s="6">
        <v>11</v>
      </c>
      <c r="E15" s="6">
        <v>67</v>
      </c>
      <c r="F15" s="6">
        <v>44</v>
      </c>
      <c r="G15" s="6">
        <v>31</v>
      </c>
      <c r="H15" s="6">
        <v>1</v>
      </c>
      <c r="I15" s="6"/>
      <c r="J15" s="6"/>
      <c r="K15" s="6"/>
    </row>
    <row r="16" spans="1:11" s="1" customFormat="1" ht="15.95" customHeight="1" x14ac:dyDescent="0.2">
      <c r="A16" s="4" t="s">
        <v>232</v>
      </c>
      <c r="B16" s="5" t="s">
        <v>233</v>
      </c>
      <c r="C16" s="6">
        <v>3351</v>
      </c>
      <c r="D16" s="6">
        <v>230</v>
      </c>
      <c r="E16" s="6">
        <v>865</v>
      </c>
      <c r="F16" s="6">
        <v>1150</v>
      </c>
      <c r="G16" s="6">
        <v>911</v>
      </c>
      <c r="H16" s="6">
        <v>191</v>
      </c>
      <c r="I16" s="6">
        <v>4</v>
      </c>
      <c r="J16" s="6"/>
      <c r="K16" s="6"/>
    </row>
    <row r="17" spans="1:11" s="1" customFormat="1" ht="15.95" customHeight="1" x14ac:dyDescent="0.2">
      <c r="A17" s="14" t="s">
        <v>234</v>
      </c>
      <c r="B17" s="19" t="s">
        <v>235</v>
      </c>
      <c r="C17" s="27">
        <v>103</v>
      </c>
      <c r="D17" s="27">
        <v>7</v>
      </c>
      <c r="E17" s="27">
        <v>18</v>
      </c>
      <c r="F17" s="27">
        <v>53</v>
      </c>
      <c r="G17" s="27">
        <v>23</v>
      </c>
      <c r="H17" s="27">
        <v>2</v>
      </c>
      <c r="I17" s="27"/>
      <c r="J17" s="27"/>
      <c r="K17" s="27"/>
    </row>
    <row r="18" spans="1:11" s="1" customFormat="1" ht="15.95" customHeight="1" x14ac:dyDescent="0.2">
      <c r="A18" s="14" t="s">
        <v>32</v>
      </c>
      <c r="B18" s="20" t="s">
        <v>33</v>
      </c>
      <c r="C18" s="26">
        <v>29</v>
      </c>
      <c r="D18" s="26">
        <v>2</v>
      </c>
      <c r="E18" s="26">
        <v>7</v>
      </c>
      <c r="F18" s="26">
        <v>11</v>
      </c>
      <c r="G18" s="26">
        <v>7</v>
      </c>
      <c r="H18" s="26">
        <v>1</v>
      </c>
      <c r="I18" s="26">
        <v>1</v>
      </c>
      <c r="J18" s="26"/>
      <c r="K18" s="26"/>
    </row>
    <row r="19" spans="1:11" s="1" customFormat="1" ht="15.95" customHeight="1" x14ac:dyDescent="0.2">
      <c r="A19" s="14" t="s">
        <v>164</v>
      </c>
      <c r="B19" s="19" t="s">
        <v>165</v>
      </c>
      <c r="C19" s="25">
        <v>44</v>
      </c>
      <c r="D19" s="25">
        <v>6</v>
      </c>
      <c r="E19" s="25">
        <v>9</v>
      </c>
      <c r="F19" s="26">
        <v>19</v>
      </c>
      <c r="G19" s="26">
        <v>10</v>
      </c>
      <c r="H19" s="26"/>
      <c r="I19" s="26"/>
      <c r="J19" s="26"/>
      <c r="K19" s="26"/>
    </row>
    <row r="20" spans="1:11" s="1" customFormat="1" ht="15.95" customHeight="1" x14ac:dyDescent="0.2">
      <c r="A20" s="16" t="s">
        <v>152</v>
      </c>
      <c r="B20" s="22" t="s">
        <v>153</v>
      </c>
      <c r="C20" s="27">
        <v>59</v>
      </c>
      <c r="D20" s="27">
        <v>4</v>
      </c>
      <c r="E20" s="27">
        <v>15</v>
      </c>
      <c r="F20" s="27">
        <v>25</v>
      </c>
      <c r="G20" s="27">
        <v>13</v>
      </c>
      <c r="H20" s="27">
        <v>2</v>
      </c>
      <c r="I20" s="27"/>
      <c r="J20" s="27"/>
      <c r="K20" s="27"/>
    </row>
    <row r="21" spans="1:11" s="1" customFormat="1" ht="15.95" customHeight="1" x14ac:dyDescent="0.2">
      <c r="A21" s="8" t="s">
        <v>40</v>
      </c>
      <c r="B21" s="9" t="s">
        <v>41</v>
      </c>
      <c r="C21" s="10">
        <v>32</v>
      </c>
      <c r="D21" s="10">
        <v>3</v>
      </c>
      <c r="E21" s="10">
        <v>10</v>
      </c>
      <c r="F21" s="10">
        <v>12</v>
      </c>
      <c r="G21" s="10">
        <v>4</v>
      </c>
      <c r="H21" s="10">
        <v>3</v>
      </c>
      <c r="I21" s="10"/>
      <c r="J21" s="10"/>
      <c r="K21" s="10"/>
    </row>
    <row r="22" spans="1:11" s="1" customFormat="1" ht="15.95" customHeight="1" x14ac:dyDescent="0.2">
      <c r="A22" s="8" t="s">
        <v>96</v>
      </c>
      <c r="B22" s="9" t="s">
        <v>97</v>
      </c>
      <c r="C22" s="10">
        <v>1332</v>
      </c>
      <c r="D22" s="10">
        <v>112</v>
      </c>
      <c r="E22" s="10">
        <v>450</v>
      </c>
      <c r="F22" s="10">
        <v>418</v>
      </c>
      <c r="G22" s="10">
        <v>311</v>
      </c>
      <c r="H22" s="10">
        <v>40</v>
      </c>
      <c r="I22" s="10">
        <v>1</v>
      </c>
      <c r="J22" s="10"/>
      <c r="K22" s="10"/>
    </row>
    <row r="23" spans="1:11" s="1" customFormat="1" ht="15.95" customHeight="1" x14ac:dyDescent="0.2">
      <c r="A23" s="8" t="s">
        <v>98</v>
      </c>
      <c r="B23" s="9" t="s">
        <v>99</v>
      </c>
      <c r="C23" s="10">
        <v>183</v>
      </c>
      <c r="D23" s="10">
        <v>19</v>
      </c>
      <c r="E23" s="10">
        <v>69</v>
      </c>
      <c r="F23" s="10">
        <v>60</v>
      </c>
      <c r="G23" s="10">
        <v>32</v>
      </c>
      <c r="H23" s="10">
        <v>3</v>
      </c>
      <c r="I23" s="10"/>
      <c r="J23" s="10"/>
      <c r="K23" s="10"/>
    </row>
    <row r="24" spans="1:11" s="1" customFormat="1" ht="15.95" customHeight="1" x14ac:dyDescent="0.2">
      <c r="A24" s="8" t="s">
        <v>180</v>
      </c>
      <c r="B24" s="9" t="s">
        <v>181</v>
      </c>
      <c r="C24" s="10">
        <v>49</v>
      </c>
      <c r="D24" s="10">
        <v>1</v>
      </c>
      <c r="E24" s="10">
        <v>16</v>
      </c>
      <c r="F24" s="10">
        <v>20</v>
      </c>
      <c r="G24" s="10">
        <v>10</v>
      </c>
      <c r="H24" s="10">
        <v>2</v>
      </c>
      <c r="I24" s="10"/>
      <c r="J24" s="10"/>
      <c r="K24" s="10"/>
    </row>
    <row r="25" spans="1:11" s="1" customFormat="1" ht="15.95" customHeight="1" x14ac:dyDescent="0.2">
      <c r="A25" s="4" t="s">
        <v>236</v>
      </c>
      <c r="B25" s="5" t="s">
        <v>237</v>
      </c>
      <c r="C25" s="6">
        <v>57</v>
      </c>
      <c r="D25" s="6">
        <v>4</v>
      </c>
      <c r="E25" s="6">
        <v>13</v>
      </c>
      <c r="F25" s="6">
        <v>18</v>
      </c>
      <c r="G25" s="6">
        <v>20</v>
      </c>
      <c r="H25" s="6">
        <v>2</v>
      </c>
      <c r="I25" s="6"/>
      <c r="J25" s="6"/>
      <c r="K25" s="6"/>
    </row>
    <row r="26" spans="1:11" s="1" customFormat="1" ht="15.95" customHeight="1" x14ac:dyDescent="0.2">
      <c r="A26" s="4" t="s">
        <v>42</v>
      </c>
      <c r="B26" s="5" t="s">
        <v>43</v>
      </c>
      <c r="C26" s="6">
        <v>28</v>
      </c>
      <c r="D26" s="6">
        <v>1</v>
      </c>
      <c r="E26" s="6">
        <v>4</v>
      </c>
      <c r="F26" s="6">
        <v>11</v>
      </c>
      <c r="G26" s="6">
        <v>10</v>
      </c>
      <c r="H26" s="6">
        <v>2</v>
      </c>
      <c r="I26" s="6"/>
      <c r="J26" s="6"/>
      <c r="K26" s="6"/>
    </row>
    <row r="27" spans="1:11" s="1" customFormat="1" ht="15.95" customHeight="1" x14ac:dyDescent="0.2">
      <c r="A27" s="14" t="s">
        <v>154</v>
      </c>
      <c r="B27" s="19" t="s">
        <v>155</v>
      </c>
      <c r="C27" s="27">
        <v>11</v>
      </c>
      <c r="D27" s="27"/>
      <c r="E27" s="27">
        <v>1</v>
      </c>
      <c r="F27" s="27">
        <v>5</v>
      </c>
      <c r="G27" s="27">
        <v>4</v>
      </c>
      <c r="H27" s="27">
        <v>1</v>
      </c>
      <c r="I27" s="27"/>
      <c r="J27" s="27"/>
      <c r="K27" s="27"/>
    </row>
    <row r="28" spans="1:11" s="1" customFormat="1" ht="15.95" customHeight="1" x14ac:dyDescent="0.2">
      <c r="A28" s="14" t="s">
        <v>100</v>
      </c>
      <c r="B28" s="20" t="s">
        <v>101</v>
      </c>
      <c r="C28" s="26">
        <v>228</v>
      </c>
      <c r="D28" s="26">
        <v>14</v>
      </c>
      <c r="E28" s="26">
        <v>81</v>
      </c>
      <c r="F28" s="26">
        <v>72</v>
      </c>
      <c r="G28" s="26">
        <v>53</v>
      </c>
      <c r="H28" s="26">
        <v>8</v>
      </c>
      <c r="I28" s="26"/>
      <c r="J28" s="26"/>
      <c r="K28" s="26"/>
    </row>
    <row r="29" spans="1:11" s="1" customFormat="1" ht="15.95" customHeight="1" x14ac:dyDescent="0.2">
      <c r="A29" s="14" t="s">
        <v>156</v>
      </c>
      <c r="B29" s="19" t="s">
        <v>157</v>
      </c>
      <c r="C29" s="25">
        <v>390</v>
      </c>
      <c r="D29" s="25">
        <v>40</v>
      </c>
      <c r="E29" s="25">
        <v>150</v>
      </c>
      <c r="F29" s="26">
        <v>117</v>
      </c>
      <c r="G29" s="26">
        <v>69</v>
      </c>
      <c r="H29" s="26">
        <v>14</v>
      </c>
      <c r="I29" s="26"/>
      <c r="J29" s="26"/>
      <c r="K29" s="26"/>
    </row>
    <row r="30" spans="1:11" s="1" customFormat="1" ht="15.95" customHeight="1" x14ac:dyDescent="0.2">
      <c r="A30" s="16" t="s">
        <v>182</v>
      </c>
      <c r="B30" s="22" t="s">
        <v>183</v>
      </c>
      <c r="C30" s="27">
        <v>90</v>
      </c>
      <c r="D30" s="27">
        <v>9</v>
      </c>
      <c r="E30" s="27">
        <v>31</v>
      </c>
      <c r="F30" s="27">
        <v>36</v>
      </c>
      <c r="G30" s="27">
        <v>14</v>
      </c>
      <c r="H30" s="27"/>
      <c r="I30" s="27"/>
      <c r="J30" s="27"/>
      <c r="K30" s="27"/>
    </row>
    <row r="31" spans="1:11" s="1" customFormat="1" ht="15.95" customHeight="1" x14ac:dyDescent="0.2">
      <c r="A31" s="8" t="s">
        <v>102</v>
      </c>
      <c r="B31" s="9" t="s">
        <v>103</v>
      </c>
      <c r="C31" s="10">
        <v>66</v>
      </c>
      <c r="D31" s="10">
        <v>6</v>
      </c>
      <c r="E31" s="10">
        <v>19</v>
      </c>
      <c r="F31" s="10">
        <v>22</v>
      </c>
      <c r="G31" s="10">
        <v>18</v>
      </c>
      <c r="H31" s="10">
        <v>1</v>
      </c>
      <c r="I31" s="10"/>
      <c r="J31" s="10"/>
      <c r="K31" s="10"/>
    </row>
    <row r="32" spans="1:11" s="1" customFormat="1" ht="15.95" customHeight="1" x14ac:dyDescent="0.2">
      <c r="A32" s="8" t="s">
        <v>104</v>
      </c>
      <c r="B32" s="9" t="s">
        <v>105</v>
      </c>
      <c r="C32" s="10">
        <v>144</v>
      </c>
      <c r="D32" s="10">
        <v>11</v>
      </c>
      <c r="E32" s="10">
        <v>46</v>
      </c>
      <c r="F32" s="10">
        <v>52</v>
      </c>
      <c r="G32" s="10">
        <v>26</v>
      </c>
      <c r="H32" s="10">
        <v>9</v>
      </c>
      <c r="I32" s="10"/>
      <c r="J32" s="10"/>
      <c r="K32" s="10"/>
    </row>
    <row r="33" spans="1:11" s="1" customFormat="1" ht="15.95" customHeight="1" x14ac:dyDescent="0.2">
      <c r="A33" s="8" t="s">
        <v>106</v>
      </c>
      <c r="B33" s="9" t="s">
        <v>107</v>
      </c>
      <c r="C33" s="10">
        <v>258</v>
      </c>
      <c r="D33" s="10">
        <v>19</v>
      </c>
      <c r="E33" s="10">
        <v>86</v>
      </c>
      <c r="F33" s="10">
        <v>80</v>
      </c>
      <c r="G33" s="10">
        <v>64</v>
      </c>
      <c r="H33" s="10">
        <v>9</v>
      </c>
      <c r="I33" s="10"/>
      <c r="J33" s="10"/>
      <c r="K33" s="10"/>
    </row>
    <row r="34" spans="1:11" s="1" customFormat="1" ht="15.95" customHeight="1" x14ac:dyDescent="0.2">
      <c r="A34" s="4" t="s">
        <v>238</v>
      </c>
      <c r="B34" s="5" t="s">
        <v>239</v>
      </c>
      <c r="C34" s="6">
        <v>22</v>
      </c>
      <c r="D34" s="6">
        <v>3</v>
      </c>
      <c r="E34" s="6">
        <v>7</v>
      </c>
      <c r="F34" s="6">
        <v>6</v>
      </c>
      <c r="G34" s="6">
        <v>5</v>
      </c>
      <c r="H34" s="6">
        <v>1</v>
      </c>
      <c r="I34" s="6"/>
      <c r="J34" s="6"/>
      <c r="K34" s="6"/>
    </row>
    <row r="35" spans="1:11" s="1" customFormat="1" ht="15.95" customHeight="1" x14ac:dyDescent="0.2">
      <c r="A35" s="4" t="s">
        <v>108</v>
      </c>
      <c r="B35" s="5" t="s">
        <v>109</v>
      </c>
      <c r="C35" s="6">
        <v>164</v>
      </c>
      <c r="D35" s="6">
        <v>6</v>
      </c>
      <c r="E35" s="6">
        <v>58</v>
      </c>
      <c r="F35" s="6">
        <v>64</v>
      </c>
      <c r="G35" s="6">
        <v>28</v>
      </c>
      <c r="H35" s="6">
        <v>8</v>
      </c>
      <c r="I35" s="6"/>
      <c r="J35" s="6"/>
      <c r="K35" s="6"/>
    </row>
    <row r="36" spans="1:11" s="1" customFormat="1" ht="15.95" customHeight="1" x14ac:dyDescent="0.2">
      <c r="A36" s="14" t="s">
        <v>262</v>
      </c>
      <c r="B36" s="19" t="s">
        <v>263</v>
      </c>
      <c r="C36" s="27">
        <v>99</v>
      </c>
      <c r="D36" s="27">
        <v>8</v>
      </c>
      <c r="E36" s="27">
        <v>32</v>
      </c>
      <c r="F36" s="27">
        <v>32</v>
      </c>
      <c r="G36" s="27">
        <v>21</v>
      </c>
      <c r="H36" s="27">
        <v>6</v>
      </c>
      <c r="I36" s="27"/>
      <c r="J36" s="27"/>
      <c r="K36" s="27"/>
    </row>
    <row r="37" spans="1:11" s="1" customFormat="1" ht="15.95" customHeight="1" x14ac:dyDescent="0.2">
      <c r="A37" s="14" t="s">
        <v>54</v>
      </c>
      <c r="B37" s="20" t="s">
        <v>55</v>
      </c>
      <c r="C37" s="26">
        <v>972</v>
      </c>
      <c r="D37" s="26">
        <v>72</v>
      </c>
      <c r="E37" s="26">
        <v>363</v>
      </c>
      <c r="F37" s="26">
        <v>327</v>
      </c>
      <c r="G37" s="26">
        <v>181</v>
      </c>
      <c r="H37" s="26">
        <v>29</v>
      </c>
      <c r="I37" s="26"/>
      <c r="J37" s="26"/>
      <c r="K37" s="26"/>
    </row>
    <row r="38" spans="1:11" s="1" customFormat="1" ht="15.95" customHeight="1" x14ac:dyDescent="0.2">
      <c r="A38" s="14" t="s">
        <v>226</v>
      </c>
      <c r="B38" s="19" t="s">
        <v>227</v>
      </c>
      <c r="C38" s="25">
        <v>145</v>
      </c>
      <c r="D38" s="25">
        <v>21</v>
      </c>
      <c r="E38" s="25">
        <v>54</v>
      </c>
      <c r="F38" s="26">
        <v>39</v>
      </c>
      <c r="G38" s="26">
        <v>27</v>
      </c>
      <c r="H38" s="26">
        <v>4</v>
      </c>
      <c r="I38" s="26"/>
      <c r="J38" s="26"/>
      <c r="K38" s="26"/>
    </row>
    <row r="39" spans="1:11" s="1" customFormat="1" ht="15.95" customHeight="1" x14ac:dyDescent="0.2">
      <c r="A39" s="16" t="s">
        <v>56</v>
      </c>
      <c r="B39" s="22" t="s">
        <v>57</v>
      </c>
      <c r="C39" s="27">
        <v>149</v>
      </c>
      <c r="D39" s="27">
        <v>14</v>
      </c>
      <c r="E39" s="27">
        <v>43</v>
      </c>
      <c r="F39" s="27">
        <v>47</v>
      </c>
      <c r="G39" s="27">
        <v>40</v>
      </c>
      <c r="H39" s="27">
        <v>5</v>
      </c>
      <c r="I39" s="27"/>
      <c r="J39" s="27"/>
      <c r="K39" s="27"/>
    </row>
    <row r="40" spans="1:11" s="1" customFormat="1" ht="15.95" customHeight="1" x14ac:dyDescent="0.2">
      <c r="A40" s="4" t="s">
        <v>210</v>
      </c>
      <c r="B40" s="5" t="s">
        <v>211</v>
      </c>
      <c r="C40" s="6">
        <v>213</v>
      </c>
      <c r="D40" s="6">
        <v>16</v>
      </c>
      <c r="E40" s="6">
        <v>46</v>
      </c>
      <c r="F40" s="6">
        <v>78</v>
      </c>
      <c r="G40" s="6">
        <v>60</v>
      </c>
      <c r="H40" s="6">
        <v>13</v>
      </c>
      <c r="I40" s="6"/>
      <c r="J40" s="6"/>
      <c r="K40" s="6"/>
    </row>
    <row r="41" spans="1:11" s="1" customFormat="1" ht="15.95" customHeight="1" x14ac:dyDescent="0.2">
      <c r="A41" s="4" t="s">
        <v>110</v>
      </c>
      <c r="B41" s="5" t="s">
        <v>111</v>
      </c>
      <c r="C41" s="6">
        <v>348</v>
      </c>
      <c r="D41" s="6">
        <v>16</v>
      </c>
      <c r="E41" s="6">
        <v>115</v>
      </c>
      <c r="F41" s="6">
        <v>116</v>
      </c>
      <c r="G41" s="6">
        <v>91</v>
      </c>
      <c r="H41" s="6">
        <v>9</v>
      </c>
      <c r="I41" s="6">
        <v>1</v>
      </c>
      <c r="J41" s="6"/>
      <c r="K41" s="6"/>
    </row>
    <row r="42" spans="1:11" s="1" customFormat="1" ht="15.95" customHeight="1" x14ac:dyDescent="0.2">
      <c r="A42" s="14" t="s">
        <v>34</v>
      </c>
      <c r="B42" s="19" t="s">
        <v>35</v>
      </c>
      <c r="C42" s="27">
        <v>42</v>
      </c>
      <c r="D42" s="27">
        <v>1</v>
      </c>
      <c r="E42" s="27">
        <v>15</v>
      </c>
      <c r="F42" s="27">
        <v>18</v>
      </c>
      <c r="G42" s="27">
        <v>6</v>
      </c>
      <c r="H42" s="27">
        <v>2</v>
      </c>
      <c r="I42" s="27"/>
      <c r="J42" s="27"/>
      <c r="K42" s="27"/>
    </row>
    <row r="43" spans="1:11" s="1" customFormat="1" ht="15.95" customHeight="1" x14ac:dyDescent="0.2">
      <c r="A43" s="14" t="s">
        <v>112</v>
      </c>
      <c r="B43" s="20" t="s">
        <v>113</v>
      </c>
      <c r="C43" s="26">
        <v>299</v>
      </c>
      <c r="D43" s="26">
        <v>15</v>
      </c>
      <c r="E43" s="26">
        <v>82</v>
      </c>
      <c r="F43" s="26">
        <v>114</v>
      </c>
      <c r="G43" s="26">
        <v>79</v>
      </c>
      <c r="H43" s="26">
        <v>9</v>
      </c>
      <c r="I43" s="26"/>
      <c r="J43" s="26"/>
      <c r="K43" s="26"/>
    </row>
    <row r="44" spans="1:11" s="1" customFormat="1" ht="15.95" customHeight="1" x14ac:dyDescent="0.2">
      <c r="A44" s="14" t="s">
        <v>212</v>
      </c>
      <c r="B44" s="19" t="s">
        <v>213</v>
      </c>
      <c r="C44" s="25">
        <v>18</v>
      </c>
      <c r="D44" s="25">
        <v>1</v>
      </c>
      <c r="E44" s="25">
        <v>6</v>
      </c>
      <c r="F44" s="26">
        <v>7</v>
      </c>
      <c r="G44" s="26">
        <v>4</v>
      </c>
      <c r="H44" s="26"/>
      <c r="I44" s="26"/>
      <c r="J44" s="26"/>
      <c r="K44" s="26"/>
    </row>
    <row r="45" spans="1:11" s="1" customFormat="1" ht="15.95" customHeight="1" x14ac:dyDescent="0.2">
      <c r="A45" s="16" t="s">
        <v>114</v>
      </c>
      <c r="B45" s="22" t="s">
        <v>115</v>
      </c>
      <c r="C45" s="27">
        <v>824</v>
      </c>
      <c r="D45" s="27">
        <v>55</v>
      </c>
      <c r="E45" s="27">
        <v>200</v>
      </c>
      <c r="F45" s="27">
        <v>270</v>
      </c>
      <c r="G45" s="27">
        <v>247</v>
      </c>
      <c r="H45" s="27">
        <v>51</v>
      </c>
      <c r="I45" s="27">
        <v>1</v>
      </c>
      <c r="J45" s="27"/>
      <c r="K45" s="27"/>
    </row>
    <row r="46" spans="1:11" s="1" customFormat="1" ht="15.95" customHeight="1" x14ac:dyDescent="0.2">
      <c r="A46" s="8" t="s">
        <v>36</v>
      </c>
      <c r="B46" s="9" t="s">
        <v>37</v>
      </c>
      <c r="C46" s="10">
        <v>18</v>
      </c>
      <c r="D46" s="10">
        <v>4</v>
      </c>
      <c r="E46" s="10">
        <v>6</v>
      </c>
      <c r="F46" s="10">
        <v>6</v>
      </c>
      <c r="G46" s="10">
        <v>2</v>
      </c>
      <c r="H46" s="10"/>
      <c r="I46" s="10"/>
      <c r="J46" s="10"/>
      <c r="K46" s="10"/>
    </row>
    <row r="47" spans="1:11" s="1" customFormat="1" ht="15.95" customHeight="1" x14ac:dyDescent="0.2">
      <c r="A47" s="8" t="s">
        <v>166</v>
      </c>
      <c r="B47" s="9" t="s">
        <v>167</v>
      </c>
      <c r="C47" s="10">
        <v>50</v>
      </c>
      <c r="D47" s="10">
        <v>3</v>
      </c>
      <c r="E47" s="10">
        <v>15</v>
      </c>
      <c r="F47" s="10">
        <v>18</v>
      </c>
      <c r="G47" s="10">
        <v>14</v>
      </c>
      <c r="H47" s="10"/>
      <c r="I47" s="10"/>
      <c r="J47" s="10"/>
      <c r="K47" s="10"/>
    </row>
    <row r="48" spans="1:11" s="1" customFormat="1" ht="15.95" customHeight="1" x14ac:dyDescent="0.2">
      <c r="A48" s="8" t="s">
        <v>116</v>
      </c>
      <c r="B48" s="9" t="s">
        <v>117</v>
      </c>
      <c r="C48" s="10">
        <v>886</v>
      </c>
      <c r="D48" s="10">
        <v>64</v>
      </c>
      <c r="E48" s="10">
        <v>339</v>
      </c>
      <c r="F48" s="10">
        <v>272</v>
      </c>
      <c r="G48" s="10">
        <v>182</v>
      </c>
      <c r="H48" s="10">
        <v>29</v>
      </c>
      <c r="I48" s="10"/>
      <c r="J48" s="10"/>
      <c r="K48" s="10"/>
    </row>
    <row r="49" spans="1:11" s="1" customFormat="1" ht="15.95" customHeight="1" x14ac:dyDescent="0.2">
      <c r="A49" s="8" t="s">
        <v>118</v>
      </c>
      <c r="B49" s="9" t="s">
        <v>119</v>
      </c>
      <c r="C49" s="10">
        <v>112</v>
      </c>
      <c r="D49" s="10">
        <v>9</v>
      </c>
      <c r="E49" s="10">
        <v>38</v>
      </c>
      <c r="F49" s="10">
        <v>41</v>
      </c>
      <c r="G49" s="10">
        <v>22</v>
      </c>
      <c r="H49" s="10">
        <v>2</v>
      </c>
      <c r="I49" s="10"/>
      <c r="J49" s="10"/>
      <c r="K49" s="10"/>
    </row>
    <row r="50" spans="1:11" s="1" customFormat="1" ht="15.95" customHeight="1" x14ac:dyDescent="0.2">
      <c r="A50" s="8" t="s">
        <v>184</v>
      </c>
      <c r="B50" s="9" t="s">
        <v>185</v>
      </c>
      <c r="C50" s="10">
        <v>35</v>
      </c>
      <c r="D50" s="10">
        <v>2</v>
      </c>
      <c r="E50" s="10">
        <v>11</v>
      </c>
      <c r="F50" s="10">
        <v>12</v>
      </c>
      <c r="G50" s="10">
        <v>10</v>
      </c>
      <c r="H50" s="10"/>
      <c r="I50" s="10"/>
      <c r="J50" s="10"/>
      <c r="K50" s="10"/>
    </row>
    <row r="51" spans="1:11" s="1" customFormat="1" ht="15.95" customHeight="1" x14ac:dyDescent="0.2">
      <c r="A51" s="8" t="s">
        <v>264</v>
      </c>
      <c r="B51" s="9" t="s">
        <v>265</v>
      </c>
      <c r="C51" s="10">
        <v>25</v>
      </c>
      <c r="D51" s="10">
        <v>2</v>
      </c>
      <c r="E51" s="10">
        <v>2</v>
      </c>
      <c r="F51" s="10">
        <v>10</v>
      </c>
      <c r="G51" s="10">
        <v>11</v>
      </c>
      <c r="H51" s="10"/>
      <c r="I51" s="10"/>
      <c r="J51" s="10"/>
      <c r="K51" s="10"/>
    </row>
    <row r="52" spans="1:11" s="1" customFormat="1" ht="15.95" customHeight="1" x14ac:dyDescent="0.2">
      <c r="A52" s="8" t="s">
        <v>240</v>
      </c>
      <c r="B52" s="9" t="s">
        <v>241</v>
      </c>
      <c r="C52" s="10">
        <v>47</v>
      </c>
      <c r="D52" s="10">
        <v>1</v>
      </c>
      <c r="E52" s="10">
        <v>12</v>
      </c>
      <c r="F52" s="10">
        <v>21</v>
      </c>
      <c r="G52" s="10">
        <v>12</v>
      </c>
      <c r="H52" s="10">
        <v>1</v>
      </c>
      <c r="I52" s="10"/>
      <c r="J52" s="10"/>
      <c r="K52" s="10"/>
    </row>
    <row r="53" spans="1:11" s="1" customFormat="1" ht="15.95" customHeight="1" x14ac:dyDescent="0.2">
      <c r="A53" s="8" t="s">
        <v>12</v>
      </c>
      <c r="B53" s="9" t="s">
        <v>13</v>
      </c>
      <c r="C53" s="10">
        <v>151</v>
      </c>
      <c r="D53" s="10">
        <v>14</v>
      </c>
      <c r="E53" s="10">
        <v>33</v>
      </c>
      <c r="F53" s="10">
        <v>52</v>
      </c>
      <c r="G53" s="10">
        <v>34</v>
      </c>
      <c r="H53" s="10">
        <v>17</v>
      </c>
      <c r="I53" s="10">
        <v>1</v>
      </c>
      <c r="J53" s="10"/>
      <c r="K53" s="10"/>
    </row>
    <row r="54" spans="1:11" s="1" customFormat="1" ht="15.95" customHeight="1" x14ac:dyDescent="0.2">
      <c r="A54" s="8" t="s">
        <v>58</v>
      </c>
      <c r="B54" s="9" t="s">
        <v>59</v>
      </c>
      <c r="C54" s="10">
        <v>49</v>
      </c>
      <c r="D54" s="10">
        <v>5</v>
      </c>
      <c r="E54" s="10">
        <v>16</v>
      </c>
      <c r="F54" s="10">
        <v>17</v>
      </c>
      <c r="G54" s="10">
        <v>11</v>
      </c>
      <c r="H54" s="10"/>
      <c r="I54" s="10"/>
      <c r="J54" s="10"/>
      <c r="K54" s="10"/>
    </row>
    <row r="55" spans="1:11" s="1" customFormat="1" ht="15.95" customHeight="1" x14ac:dyDescent="0.2">
      <c r="A55" s="8" t="s">
        <v>196</v>
      </c>
      <c r="B55" s="9" t="s">
        <v>197</v>
      </c>
      <c r="C55" s="10">
        <v>1023</v>
      </c>
      <c r="D55" s="10">
        <v>75</v>
      </c>
      <c r="E55" s="10">
        <v>286</v>
      </c>
      <c r="F55" s="10">
        <v>318</v>
      </c>
      <c r="G55" s="10">
        <v>305</v>
      </c>
      <c r="H55" s="10">
        <v>38</v>
      </c>
      <c r="I55" s="10">
        <v>1</v>
      </c>
      <c r="J55" s="10"/>
      <c r="K55" s="10"/>
    </row>
    <row r="56" spans="1:11" s="1" customFormat="1" ht="15.95" customHeight="1" x14ac:dyDescent="0.2">
      <c r="A56" s="8" t="s">
        <v>198</v>
      </c>
      <c r="B56" s="9" t="s">
        <v>199</v>
      </c>
      <c r="C56" s="10">
        <v>147</v>
      </c>
      <c r="D56" s="10">
        <v>8</v>
      </c>
      <c r="E56" s="10">
        <v>57</v>
      </c>
      <c r="F56" s="10">
        <v>46</v>
      </c>
      <c r="G56" s="10">
        <v>32</v>
      </c>
      <c r="H56" s="10">
        <v>4</v>
      </c>
      <c r="I56" s="10"/>
      <c r="J56" s="10"/>
      <c r="K56" s="10"/>
    </row>
    <row r="57" spans="1:11" s="1" customFormat="1" ht="15.95" customHeight="1" x14ac:dyDescent="0.2">
      <c r="A57" s="8" t="s">
        <v>82</v>
      </c>
      <c r="B57" s="9" t="s">
        <v>83</v>
      </c>
      <c r="C57" s="10">
        <v>31</v>
      </c>
      <c r="D57" s="10">
        <v>5</v>
      </c>
      <c r="E57" s="10">
        <v>6</v>
      </c>
      <c r="F57" s="10">
        <v>9</v>
      </c>
      <c r="G57" s="10">
        <v>10</v>
      </c>
      <c r="H57" s="10">
        <v>1</v>
      </c>
      <c r="I57" s="10"/>
      <c r="J57" s="10"/>
      <c r="K57" s="10"/>
    </row>
    <row r="58" spans="1:11" s="1" customFormat="1" ht="15.95" customHeight="1" x14ac:dyDescent="0.2">
      <c r="A58" s="4" t="s">
        <v>186</v>
      </c>
      <c r="B58" s="5" t="s">
        <v>187</v>
      </c>
      <c r="C58" s="6">
        <v>120</v>
      </c>
      <c r="D58" s="6">
        <v>8</v>
      </c>
      <c r="E58" s="6">
        <v>32</v>
      </c>
      <c r="F58" s="6">
        <v>41</v>
      </c>
      <c r="G58" s="6">
        <v>38</v>
      </c>
      <c r="H58" s="6">
        <v>1</v>
      </c>
      <c r="I58" s="6"/>
      <c r="J58" s="6"/>
      <c r="K58" s="6"/>
    </row>
    <row r="59" spans="1:11" s="1" customFormat="1" ht="15.95" customHeight="1" x14ac:dyDescent="0.2">
      <c r="A59" s="4" t="s">
        <v>84</v>
      </c>
      <c r="B59" s="5" t="s">
        <v>85</v>
      </c>
      <c r="C59" s="6">
        <v>27</v>
      </c>
      <c r="D59" s="6">
        <v>2</v>
      </c>
      <c r="E59" s="6">
        <v>13</v>
      </c>
      <c r="F59" s="6">
        <v>10</v>
      </c>
      <c r="G59" s="6">
        <v>2</v>
      </c>
      <c r="H59" s="6"/>
      <c r="I59" s="6"/>
      <c r="J59" s="6"/>
      <c r="K59" s="6"/>
    </row>
    <row r="60" spans="1:11" s="1" customFormat="1" ht="15.95" customHeight="1" x14ac:dyDescent="0.2">
      <c r="A60" s="14" t="s">
        <v>60</v>
      </c>
      <c r="B60" s="19" t="s">
        <v>61</v>
      </c>
      <c r="C60" s="27">
        <v>223</v>
      </c>
      <c r="D60" s="27">
        <v>14</v>
      </c>
      <c r="E60" s="27">
        <v>99</v>
      </c>
      <c r="F60" s="27">
        <v>73</v>
      </c>
      <c r="G60" s="27">
        <v>35</v>
      </c>
      <c r="H60" s="27">
        <v>2</v>
      </c>
      <c r="I60" s="27"/>
      <c r="J60" s="27"/>
      <c r="K60" s="27"/>
    </row>
    <row r="61" spans="1:11" s="1" customFormat="1" ht="15.95" customHeight="1" x14ac:dyDescent="0.2">
      <c r="A61" s="14" t="s">
        <v>200</v>
      </c>
      <c r="B61" s="20" t="s">
        <v>201</v>
      </c>
      <c r="C61" s="26">
        <v>160</v>
      </c>
      <c r="D61" s="26">
        <v>8</v>
      </c>
      <c r="E61" s="26">
        <v>41</v>
      </c>
      <c r="F61" s="26">
        <v>67</v>
      </c>
      <c r="G61" s="26">
        <v>41</v>
      </c>
      <c r="H61" s="26">
        <v>3</v>
      </c>
      <c r="I61" s="26"/>
      <c r="J61" s="26"/>
      <c r="K61" s="26"/>
    </row>
    <row r="62" spans="1:11" s="1" customFormat="1" ht="15.95" customHeight="1" x14ac:dyDescent="0.2">
      <c r="A62" s="14" t="s">
        <v>168</v>
      </c>
      <c r="B62" s="19" t="s">
        <v>169</v>
      </c>
      <c r="C62" s="25">
        <v>520</v>
      </c>
      <c r="D62" s="25">
        <v>92</v>
      </c>
      <c r="E62" s="25">
        <v>168</v>
      </c>
      <c r="F62" s="26">
        <v>162</v>
      </c>
      <c r="G62" s="26">
        <v>85</v>
      </c>
      <c r="H62" s="26">
        <v>13</v>
      </c>
      <c r="I62" s="26"/>
      <c r="J62" s="26"/>
      <c r="K62" s="26"/>
    </row>
    <row r="63" spans="1:11" s="1" customFormat="1" ht="15.95" customHeight="1" x14ac:dyDescent="0.2">
      <c r="A63" s="16" t="s">
        <v>188</v>
      </c>
      <c r="B63" s="22" t="s">
        <v>189</v>
      </c>
      <c r="C63" s="27">
        <v>37</v>
      </c>
      <c r="D63" s="27">
        <v>2</v>
      </c>
      <c r="E63" s="27">
        <v>8</v>
      </c>
      <c r="F63" s="27">
        <v>21</v>
      </c>
      <c r="G63" s="27">
        <v>4</v>
      </c>
      <c r="H63" s="27">
        <v>2</v>
      </c>
      <c r="I63" s="27"/>
      <c r="J63" s="27"/>
      <c r="K63" s="27"/>
    </row>
    <row r="64" spans="1:11" s="1" customFormat="1" ht="15.95" customHeight="1" x14ac:dyDescent="0.2">
      <c r="A64" s="4" t="s">
        <v>62</v>
      </c>
      <c r="B64" s="5" t="s">
        <v>63</v>
      </c>
      <c r="C64" s="6">
        <v>360</v>
      </c>
      <c r="D64" s="6">
        <v>27</v>
      </c>
      <c r="E64" s="6">
        <v>118</v>
      </c>
      <c r="F64" s="6">
        <v>133</v>
      </c>
      <c r="G64" s="6">
        <v>73</v>
      </c>
      <c r="H64" s="6">
        <v>9</v>
      </c>
      <c r="I64" s="6"/>
      <c r="J64" s="6"/>
      <c r="K64" s="6"/>
    </row>
    <row r="65" spans="1:11" s="1" customFormat="1" ht="15.95" customHeight="1" x14ac:dyDescent="0.2">
      <c r="A65" s="4" t="s">
        <v>64</v>
      </c>
      <c r="B65" s="5" t="s">
        <v>65</v>
      </c>
      <c r="C65" s="6">
        <v>60</v>
      </c>
      <c r="D65" s="6">
        <v>3</v>
      </c>
      <c r="E65" s="6">
        <v>19</v>
      </c>
      <c r="F65" s="6">
        <v>22</v>
      </c>
      <c r="G65" s="6">
        <v>13</v>
      </c>
      <c r="H65" s="6">
        <v>3</v>
      </c>
      <c r="I65" s="6"/>
      <c r="J65" s="6"/>
      <c r="K65" s="6"/>
    </row>
    <row r="66" spans="1:11" s="1" customFormat="1" ht="15.95" customHeight="1" x14ac:dyDescent="0.2">
      <c r="A66" s="14" t="s">
        <v>190</v>
      </c>
      <c r="B66" s="19" t="s">
        <v>191</v>
      </c>
      <c r="C66" s="27">
        <v>44</v>
      </c>
      <c r="D66" s="27">
        <v>3</v>
      </c>
      <c r="E66" s="27">
        <v>14</v>
      </c>
      <c r="F66" s="27">
        <v>17</v>
      </c>
      <c r="G66" s="27">
        <v>8</v>
      </c>
      <c r="H66" s="27">
        <v>2</v>
      </c>
      <c r="I66" s="27"/>
      <c r="J66" s="27"/>
      <c r="K66" s="27"/>
    </row>
    <row r="67" spans="1:11" s="1" customFormat="1" ht="15.95" customHeight="1" x14ac:dyDescent="0.2">
      <c r="A67" s="14" t="s">
        <v>266</v>
      </c>
      <c r="B67" s="20" t="s">
        <v>267</v>
      </c>
      <c r="C67" s="26">
        <v>113</v>
      </c>
      <c r="D67" s="26">
        <v>5</v>
      </c>
      <c r="E67" s="26">
        <v>26</v>
      </c>
      <c r="F67" s="26">
        <v>36</v>
      </c>
      <c r="G67" s="26">
        <v>40</v>
      </c>
      <c r="H67" s="26">
        <v>6</v>
      </c>
      <c r="I67" s="26"/>
      <c r="J67" s="26"/>
      <c r="K67" s="26"/>
    </row>
    <row r="68" spans="1:11" s="1" customFormat="1" ht="15.95" customHeight="1" x14ac:dyDescent="0.2">
      <c r="A68" s="14" t="s">
        <v>214</v>
      </c>
      <c r="B68" s="19" t="s">
        <v>215</v>
      </c>
      <c r="C68" s="25">
        <v>77</v>
      </c>
      <c r="D68" s="25">
        <v>5</v>
      </c>
      <c r="E68" s="25">
        <v>15</v>
      </c>
      <c r="F68" s="26">
        <v>38</v>
      </c>
      <c r="G68" s="26">
        <v>16</v>
      </c>
      <c r="H68" s="26">
        <v>3</v>
      </c>
      <c r="I68" s="26"/>
      <c r="J68" s="26"/>
      <c r="K68" s="26"/>
    </row>
    <row r="69" spans="1:11" s="1" customFormat="1" ht="15.95" customHeight="1" x14ac:dyDescent="0.2">
      <c r="A69" s="16" t="s">
        <v>66</v>
      </c>
      <c r="B69" s="22" t="s">
        <v>67</v>
      </c>
      <c r="C69" s="27">
        <v>39</v>
      </c>
      <c r="D69" s="27"/>
      <c r="E69" s="27">
        <v>12</v>
      </c>
      <c r="F69" s="27">
        <v>17</v>
      </c>
      <c r="G69" s="27">
        <v>8</v>
      </c>
      <c r="H69" s="27">
        <v>2</v>
      </c>
      <c r="I69" s="27"/>
      <c r="J69" s="27"/>
      <c r="K69" s="27"/>
    </row>
    <row r="70" spans="1:11" s="1" customFormat="1" ht="15.95" customHeight="1" x14ac:dyDescent="0.2">
      <c r="A70" s="8" t="s">
        <v>242</v>
      </c>
      <c r="B70" s="9" t="s">
        <v>243</v>
      </c>
      <c r="C70" s="10">
        <v>20</v>
      </c>
      <c r="D70" s="10">
        <v>1</v>
      </c>
      <c r="E70" s="10">
        <v>5</v>
      </c>
      <c r="F70" s="10">
        <v>8</v>
      </c>
      <c r="G70" s="10">
        <v>6</v>
      </c>
      <c r="H70" s="10"/>
      <c r="I70" s="10"/>
      <c r="J70" s="10"/>
      <c r="K70" s="10"/>
    </row>
    <row r="71" spans="1:11" s="1" customFormat="1" ht="15.95" customHeight="1" x14ac:dyDescent="0.2">
      <c r="A71" s="8" t="s">
        <v>120</v>
      </c>
      <c r="B71" s="9" t="s">
        <v>121</v>
      </c>
      <c r="C71" s="10">
        <v>51</v>
      </c>
      <c r="D71" s="10">
        <v>4</v>
      </c>
      <c r="E71" s="10">
        <v>21</v>
      </c>
      <c r="F71" s="10">
        <v>15</v>
      </c>
      <c r="G71" s="10">
        <v>7</v>
      </c>
      <c r="H71" s="10">
        <v>4</v>
      </c>
      <c r="I71" s="10"/>
      <c r="J71" s="10"/>
      <c r="K71" s="10"/>
    </row>
    <row r="72" spans="1:11" s="1" customFormat="1" ht="15.95" customHeight="1" x14ac:dyDescent="0.2">
      <c r="A72" s="8" t="s">
        <v>122</v>
      </c>
      <c r="B72" s="9" t="s">
        <v>123</v>
      </c>
      <c r="C72" s="10">
        <v>17762</v>
      </c>
      <c r="D72" s="10">
        <v>2343</v>
      </c>
      <c r="E72" s="10">
        <v>6014</v>
      </c>
      <c r="F72" s="10">
        <v>4865</v>
      </c>
      <c r="G72" s="10">
        <v>3826</v>
      </c>
      <c r="H72" s="10">
        <v>688</v>
      </c>
      <c r="I72" s="10">
        <v>26</v>
      </c>
      <c r="J72" s="10"/>
      <c r="K72" s="10"/>
    </row>
    <row r="73" spans="1:11" s="1" customFormat="1" ht="15.95" customHeight="1" x14ac:dyDescent="0.2">
      <c r="A73" s="8" t="s">
        <v>170</v>
      </c>
      <c r="B73" s="9" t="s">
        <v>171</v>
      </c>
      <c r="C73" s="10">
        <v>64</v>
      </c>
      <c r="D73" s="10">
        <v>3</v>
      </c>
      <c r="E73" s="10">
        <v>27</v>
      </c>
      <c r="F73" s="10">
        <v>21</v>
      </c>
      <c r="G73" s="10">
        <v>12</v>
      </c>
      <c r="H73" s="10">
        <v>1</v>
      </c>
      <c r="I73" s="10"/>
      <c r="J73" s="10"/>
      <c r="K73" s="10"/>
    </row>
    <row r="74" spans="1:11" s="1" customFormat="1" ht="15.95" customHeight="1" x14ac:dyDescent="0.2">
      <c r="A74" s="8" t="s">
        <v>86</v>
      </c>
      <c r="B74" s="9" t="s">
        <v>87</v>
      </c>
      <c r="C74" s="10">
        <v>41</v>
      </c>
      <c r="D74" s="10">
        <v>2</v>
      </c>
      <c r="E74" s="10">
        <v>15</v>
      </c>
      <c r="F74" s="10">
        <v>12</v>
      </c>
      <c r="G74" s="10">
        <v>7</v>
      </c>
      <c r="H74" s="10">
        <v>5</v>
      </c>
      <c r="I74" s="10"/>
      <c r="J74" s="10"/>
      <c r="K74" s="10"/>
    </row>
    <row r="75" spans="1:11" s="1" customFormat="1" ht="15.95" customHeight="1" x14ac:dyDescent="0.2">
      <c r="A75" s="8" t="s">
        <v>124</v>
      </c>
      <c r="B75" s="9" t="s">
        <v>125</v>
      </c>
      <c r="C75" s="10">
        <v>39</v>
      </c>
      <c r="D75" s="10">
        <v>3</v>
      </c>
      <c r="E75" s="10">
        <v>11</v>
      </c>
      <c r="F75" s="10">
        <v>14</v>
      </c>
      <c r="G75" s="10">
        <v>9</v>
      </c>
      <c r="H75" s="10">
        <v>2</v>
      </c>
      <c r="I75" s="10"/>
      <c r="J75" s="10"/>
      <c r="K75" s="10"/>
    </row>
    <row r="76" spans="1:11" s="1" customFormat="1" ht="15.95" customHeight="1" x14ac:dyDescent="0.2">
      <c r="A76" s="4" t="s">
        <v>158</v>
      </c>
      <c r="B76" s="5" t="s">
        <v>159</v>
      </c>
      <c r="C76" s="6">
        <v>11</v>
      </c>
      <c r="D76" s="6">
        <v>2</v>
      </c>
      <c r="E76" s="6">
        <v>2</v>
      </c>
      <c r="F76" s="6">
        <v>4</v>
      </c>
      <c r="G76" s="6">
        <v>2</v>
      </c>
      <c r="H76" s="6">
        <v>1</v>
      </c>
      <c r="I76" s="6"/>
      <c r="J76" s="6"/>
      <c r="K76" s="6"/>
    </row>
    <row r="77" spans="1:11" s="1" customFormat="1" ht="15.95" customHeight="1" x14ac:dyDescent="0.2">
      <c r="A77" s="4" t="s">
        <v>268</v>
      </c>
      <c r="B77" s="5" t="s">
        <v>269</v>
      </c>
      <c r="C77" s="6">
        <v>22</v>
      </c>
      <c r="D77" s="6">
        <v>1</v>
      </c>
      <c r="E77" s="6">
        <v>7</v>
      </c>
      <c r="F77" s="6">
        <v>8</v>
      </c>
      <c r="G77" s="6">
        <v>6</v>
      </c>
      <c r="H77" s="6"/>
      <c r="I77" s="6"/>
      <c r="J77" s="6"/>
      <c r="K77" s="6"/>
    </row>
    <row r="78" spans="1:11" s="1" customFormat="1" ht="15.95" customHeight="1" x14ac:dyDescent="0.2">
      <c r="A78" s="14" t="s">
        <v>192</v>
      </c>
      <c r="B78" s="19" t="s">
        <v>193</v>
      </c>
      <c r="C78" s="27">
        <v>29</v>
      </c>
      <c r="D78" s="27">
        <v>2</v>
      </c>
      <c r="E78" s="27">
        <v>7</v>
      </c>
      <c r="F78" s="27">
        <v>13</v>
      </c>
      <c r="G78" s="27">
        <v>7</v>
      </c>
      <c r="H78" s="27"/>
      <c r="I78" s="27"/>
      <c r="J78" s="27"/>
      <c r="K78" s="27"/>
    </row>
    <row r="79" spans="1:11" s="1" customFormat="1" ht="15.95" customHeight="1" x14ac:dyDescent="0.2">
      <c r="A79" s="14" t="s">
        <v>172</v>
      </c>
      <c r="B79" s="20" t="s">
        <v>173</v>
      </c>
      <c r="C79" s="26">
        <v>299</v>
      </c>
      <c r="D79" s="26">
        <v>32</v>
      </c>
      <c r="E79" s="26">
        <v>120</v>
      </c>
      <c r="F79" s="26">
        <v>105</v>
      </c>
      <c r="G79" s="26">
        <v>37</v>
      </c>
      <c r="H79" s="26">
        <v>5</v>
      </c>
      <c r="I79" s="26"/>
      <c r="J79" s="26"/>
      <c r="K79" s="26"/>
    </row>
    <row r="80" spans="1:11" s="1" customFormat="1" ht="15.95" customHeight="1" x14ac:dyDescent="0.2">
      <c r="A80" s="14" t="s">
        <v>160</v>
      </c>
      <c r="B80" s="19" t="s">
        <v>161</v>
      </c>
      <c r="C80" s="25">
        <v>59</v>
      </c>
      <c r="D80" s="25">
        <v>3</v>
      </c>
      <c r="E80" s="25">
        <v>16</v>
      </c>
      <c r="F80" s="26">
        <v>23</v>
      </c>
      <c r="G80" s="26">
        <v>15</v>
      </c>
      <c r="H80" s="26">
        <v>2</v>
      </c>
      <c r="I80" s="26"/>
      <c r="J80" s="26"/>
      <c r="K80" s="26"/>
    </row>
    <row r="81" spans="1:11" s="1" customFormat="1" ht="15.95" customHeight="1" x14ac:dyDescent="0.2">
      <c r="A81" s="16" t="s">
        <v>162</v>
      </c>
      <c r="B81" s="22" t="s">
        <v>163</v>
      </c>
      <c r="C81" s="27">
        <v>11</v>
      </c>
      <c r="D81" s="27">
        <v>1</v>
      </c>
      <c r="E81" s="27">
        <v>2</v>
      </c>
      <c r="F81" s="27">
        <v>6</v>
      </c>
      <c r="G81" s="27">
        <v>2</v>
      </c>
      <c r="H81" s="27"/>
      <c r="I81" s="27"/>
      <c r="J81" s="27"/>
      <c r="K81" s="27"/>
    </row>
    <row r="82" spans="1:11" s="1" customFormat="1" ht="15.95" customHeight="1" x14ac:dyDescent="0.2">
      <c r="A82" s="8" t="s">
        <v>126</v>
      </c>
      <c r="B82" s="9" t="s">
        <v>127</v>
      </c>
      <c r="C82" s="10">
        <v>341</v>
      </c>
      <c r="D82" s="10">
        <v>31</v>
      </c>
      <c r="E82" s="10">
        <v>141</v>
      </c>
      <c r="F82" s="10">
        <v>100</v>
      </c>
      <c r="G82" s="10">
        <v>64</v>
      </c>
      <c r="H82" s="10">
        <v>3</v>
      </c>
      <c r="I82" s="10">
        <v>2</v>
      </c>
      <c r="J82" s="10"/>
      <c r="K82" s="10"/>
    </row>
    <row r="83" spans="1:11" s="1" customFormat="1" ht="15.95" customHeight="1" x14ac:dyDescent="0.2">
      <c r="A83" s="8" t="s">
        <v>270</v>
      </c>
      <c r="B83" s="9" t="s">
        <v>271</v>
      </c>
      <c r="C83" s="10">
        <v>282</v>
      </c>
      <c r="D83" s="10">
        <v>24</v>
      </c>
      <c r="E83" s="10">
        <v>114</v>
      </c>
      <c r="F83" s="10">
        <v>78</v>
      </c>
      <c r="G83" s="10">
        <v>54</v>
      </c>
      <c r="H83" s="10">
        <v>12</v>
      </c>
      <c r="I83" s="10"/>
      <c r="J83" s="10"/>
      <c r="K83" s="10"/>
    </row>
    <row r="84" spans="1:11" s="1" customFormat="1" ht="15.95" customHeight="1" x14ac:dyDescent="0.2">
      <c r="A84" s="8" t="s">
        <v>128</v>
      </c>
      <c r="B84" s="9" t="s">
        <v>129</v>
      </c>
      <c r="C84" s="10">
        <v>367</v>
      </c>
      <c r="D84" s="10">
        <v>16</v>
      </c>
      <c r="E84" s="10">
        <v>132</v>
      </c>
      <c r="F84" s="10">
        <v>121</v>
      </c>
      <c r="G84" s="10">
        <v>88</v>
      </c>
      <c r="H84" s="10">
        <v>10</v>
      </c>
      <c r="I84" s="10"/>
      <c r="J84" s="10"/>
      <c r="K84" s="10"/>
    </row>
    <row r="85" spans="1:11" s="1" customFormat="1" ht="15.95" customHeight="1" x14ac:dyDescent="0.2">
      <c r="A85" s="8" t="s">
        <v>272</v>
      </c>
      <c r="B85" s="9" t="s">
        <v>273</v>
      </c>
      <c r="C85" s="10">
        <v>25</v>
      </c>
      <c r="D85" s="10">
        <v>3</v>
      </c>
      <c r="E85" s="10">
        <v>6</v>
      </c>
      <c r="F85" s="10">
        <v>11</v>
      </c>
      <c r="G85" s="10">
        <v>5</v>
      </c>
      <c r="H85" s="10"/>
      <c r="I85" s="10"/>
      <c r="J85" s="10"/>
      <c r="K85" s="10"/>
    </row>
    <row r="86" spans="1:11" s="1" customFormat="1" ht="15.95" customHeight="1" x14ac:dyDescent="0.2">
      <c r="A86" s="8" t="s">
        <v>216</v>
      </c>
      <c r="B86" s="9" t="s">
        <v>217</v>
      </c>
      <c r="C86" s="10">
        <v>22</v>
      </c>
      <c r="D86" s="10">
        <v>1</v>
      </c>
      <c r="E86" s="10">
        <v>7</v>
      </c>
      <c r="F86" s="10">
        <v>8</v>
      </c>
      <c r="G86" s="10">
        <v>5</v>
      </c>
      <c r="H86" s="10">
        <v>1</v>
      </c>
      <c r="I86" s="10"/>
      <c r="J86" s="10"/>
      <c r="K86" s="10"/>
    </row>
    <row r="87" spans="1:11" s="1" customFormat="1" ht="15.95" customHeight="1" x14ac:dyDescent="0.2">
      <c r="A87" s="8" t="s">
        <v>274</v>
      </c>
      <c r="B87" s="9" t="s">
        <v>275</v>
      </c>
      <c r="C87" s="10">
        <v>12</v>
      </c>
      <c r="D87" s="10"/>
      <c r="E87" s="10">
        <v>2</v>
      </c>
      <c r="F87" s="10">
        <v>8</v>
      </c>
      <c r="G87" s="10">
        <v>1</v>
      </c>
      <c r="H87" s="10">
        <v>1</v>
      </c>
      <c r="I87" s="10"/>
      <c r="J87" s="10"/>
      <c r="K87" s="10"/>
    </row>
    <row r="88" spans="1:11" s="1" customFormat="1" ht="15.95" customHeight="1" x14ac:dyDescent="0.2">
      <c r="A88" s="8" t="s">
        <v>276</v>
      </c>
      <c r="B88" s="9" t="s">
        <v>277</v>
      </c>
      <c r="C88" s="10">
        <v>57</v>
      </c>
      <c r="D88" s="10">
        <v>7</v>
      </c>
      <c r="E88" s="10">
        <v>22</v>
      </c>
      <c r="F88" s="10">
        <v>18</v>
      </c>
      <c r="G88" s="10">
        <v>10</v>
      </c>
      <c r="H88" s="10"/>
      <c r="I88" s="10"/>
      <c r="J88" s="10"/>
      <c r="K88" s="10"/>
    </row>
    <row r="89" spans="1:11" s="1" customFormat="1" ht="15.95" customHeight="1" x14ac:dyDescent="0.2">
      <c r="A89" s="8" t="s">
        <v>218</v>
      </c>
      <c r="B89" s="9" t="s">
        <v>219</v>
      </c>
      <c r="C89" s="10">
        <v>12</v>
      </c>
      <c r="D89" s="10">
        <v>2</v>
      </c>
      <c r="E89" s="10">
        <v>5</v>
      </c>
      <c r="F89" s="10">
        <v>3</v>
      </c>
      <c r="G89" s="10">
        <v>1</v>
      </c>
      <c r="H89" s="10">
        <v>1</v>
      </c>
      <c r="I89" s="10"/>
      <c r="J89" s="10"/>
      <c r="K89" s="10"/>
    </row>
    <row r="90" spans="1:11" s="1" customFormat="1" ht="15.95" customHeight="1" x14ac:dyDescent="0.2">
      <c r="A90" s="8" t="s">
        <v>68</v>
      </c>
      <c r="B90" s="9" t="s">
        <v>69</v>
      </c>
      <c r="C90" s="10">
        <v>85</v>
      </c>
      <c r="D90" s="10">
        <v>3</v>
      </c>
      <c r="E90" s="10">
        <v>26</v>
      </c>
      <c r="F90" s="10">
        <v>36</v>
      </c>
      <c r="G90" s="10">
        <v>15</v>
      </c>
      <c r="H90" s="10">
        <v>5</v>
      </c>
      <c r="I90" s="10"/>
      <c r="J90" s="10"/>
      <c r="K90" s="10"/>
    </row>
    <row r="91" spans="1:11" s="1" customFormat="1" ht="15.95" customHeight="1" x14ac:dyDescent="0.2">
      <c r="A91" s="8" t="s">
        <v>130</v>
      </c>
      <c r="B91" s="9" t="s">
        <v>131</v>
      </c>
      <c r="C91" s="10">
        <v>135</v>
      </c>
      <c r="D91" s="10">
        <v>14</v>
      </c>
      <c r="E91" s="10">
        <v>44</v>
      </c>
      <c r="F91" s="10">
        <v>42</v>
      </c>
      <c r="G91" s="10">
        <v>31</v>
      </c>
      <c r="H91" s="10">
        <v>4</v>
      </c>
      <c r="I91" s="10"/>
      <c r="J91" s="10"/>
      <c r="K91" s="10"/>
    </row>
    <row r="92" spans="1:11" s="1" customFormat="1" ht="15.95" customHeight="1" x14ac:dyDescent="0.2">
      <c r="A92" s="8" t="s">
        <v>44</v>
      </c>
      <c r="B92" s="9" t="s">
        <v>45</v>
      </c>
      <c r="C92" s="10">
        <v>20</v>
      </c>
      <c r="D92" s="10">
        <v>1</v>
      </c>
      <c r="E92" s="10">
        <v>6</v>
      </c>
      <c r="F92" s="10">
        <v>8</v>
      </c>
      <c r="G92" s="10">
        <v>4</v>
      </c>
      <c r="H92" s="10">
        <v>1</v>
      </c>
      <c r="I92" s="10"/>
      <c r="J92" s="10"/>
      <c r="K92" s="10"/>
    </row>
    <row r="93" spans="1:11" s="1" customFormat="1" ht="15.95" customHeight="1" x14ac:dyDescent="0.2">
      <c r="A93" s="8" t="s">
        <v>132</v>
      </c>
      <c r="B93" s="9" t="s">
        <v>133</v>
      </c>
      <c r="C93" s="10">
        <v>27</v>
      </c>
      <c r="D93" s="10">
        <v>1</v>
      </c>
      <c r="E93" s="10">
        <v>12</v>
      </c>
      <c r="F93" s="10">
        <v>12</v>
      </c>
      <c r="G93" s="10">
        <v>2</v>
      </c>
      <c r="H93" s="10"/>
      <c r="I93" s="10"/>
      <c r="J93" s="10"/>
      <c r="K93" s="10"/>
    </row>
    <row r="94" spans="1:11" s="1" customFormat="1" ht="15.95" customHeight="1" x14ac:dyDescent="0.2">
      <c r="A94" s="8" t="s">
        <v>88</v>
      </c>
      <c r="B94" s="9" t="s">
        <v>89</v>
      </c>
      <c r="C94" s="10">
        <v>29</v>
      </c>
      <c r="D94" s="10">
        <v>1</v>
      </c>
      <c r="E94" s="10">
        <v>11</v>
      </c>
      <c r="F94" s="10">
        <v>4</v>
      </c>
      <c r="G94" s="10">
        <v>11</v>
      </c>
      <c r="H94" s="10">
        <v>2</v>
      </c>
      <c r="I94" s="10"/>
      <c r="J94" s="10"/>
      <c r="K94" s="10"/>
    </row>
    <row r="95" spans="1:11" s="1" customFormat="1" ht="15.95" customHeight="1" x14ac:dyDescent="0.2">
      <c r="A95" s="8" t="s">
        <v>220</v>
      </c>
      <c r="B95" s="9" t="s">
        <v>221</v>
      </c>
      <c r="C95" s="10">
        <v>78</v>
      </c>
      <c r="D95" s="10">
        <v>4</v>
      </c>
      <c r="E95" s="10">
        <v>30</v>
      </c>
      <c r="F95" s="10">
        <v>23</v>
      </c>
      <c r="G95" s="10">
        <v>18</v>
      </c>
      <c r="H95" s="10">
        <v>3</v>
      </c>
      <c r="I95" s="10"/>
      <c r="J95" s="10"/>
      <c r="K95" s="10"/>
    </row>
    <row r="96" spans="1:11" s="1" customFormat="1" ht="15.95" customHeight="1" x14ac:dyDescent="0.2">
      <c r="A96" s="8" t="s">
        <v>174</v>
      </c>
      <c r="B96" s="9" t="s">
        <v>175</v>
      </c>
      <c r="C96" s="10">
        <v>84</v>
      </c>
      <c r="D96" s="10">
        <v>5</v>
      </c>
      <c r="E96" s="10">
        <v>35</v>
      </c>
      <c r="F96" s="10">
        <v>25</v>
      </c>
      <c r="G96" s="10">
        <v>17</v>
      </c>
      <c r="H96" s="10">
        <v>2</v>
      </c>
      <c r="I96" s="10"/>
      <c r="J96" s="10"/>
      <c r="K96" s="10"/>
    </row>
    <row r="97" spans="1:11" s="1" customFormat="1" ht="15.95" customHeight="1" x14ac:dyDescent="0.2">
      <c r="A97" s="8" t="s">
        <v>134</v>
      </c>
      <c r="B97" s="9" t="s">
        <v>135</v>
      </c>
      <c r="C97" s="10">
        <v>104</v>
      </c>
      <c r="D97" s="10">
        <v>6</v>
      </c>
      <c r="E97" s="10">
        <v>35</v>
      </c>
      <c r="F97" s="10">
        <v>40</v>
      </c>
      <c r="G97" s="10">
        <v>23</v>
      </c>
      <c r="H97" s="10"/>
      <c r="I97" s="10"/>
      <c r="J97" s="10"/>
      <c r="K97" s="10"/>
    </row>
    <row r="98" spans="1:11" s="1" customFormat="1" ht="15.95" customHeight="1" x14ac:dyDescent="0.2">
      <c r="A98" s="8" t="s">
        <v>46</v>
      </c>
      <c r="B98" s="9" t="s">
        <v>47</v>
      </c>
      <c r="C98" s="10">
        <v>20</v>
      </c>
      <c r="D98" s="10">
        <v>1</v>
      </c>
      <c r="E98" s="10">
        <v>4</v>
      </c>
      <c r="F98" s="10">
        <v>10</v>
      </c>
      <c r="G98" s="10">
        <v>5</v>
      </c>
      <c r="H98" s="10"/>
      <c r="I98" s="10"/>
      <c r="J98" s="10"/>
      <c r="K98" s="10"/>
    </row>
    <row r="99" spans="1:11" s="1" customFormat="1" ht="15.95" customHeight="1" x14ac:dyDescent="0.2">
      <c r="A99" s="8" t="s">
        <v>202</v>
      </c>
      <c r="B99" s="9" t="s">
        <v>203</v>
      </c>
      <c r="C99" s="10">
        <v>14</v>
      </c>
      <c r="D99" s="10"/>
      <c r="E99" s="10">
        <v>5</v>
      </c>
      <c r="F99" s="10">
        <v>7</v>
      </c>
      <c r="G99" s="10">
        <v>2</v>
      </c>
      <c r="H99" s="10"/>
      <c r="I99" s="10"/>
      <c r="J99" s="10"/>
      <c r="K99" s="10"/>
    </row>
    <row r="100" spans="1:11" s="1" customFormat="1" ht="15.95" customHeight="1" x14ac:dyDescent="0.2">
      <c r="A100" s="8" t="s">
        <v>16</v>
      </c>
      <c r="B100" s="9" t="s">
        <v>17</v>
      </c>
      <c r="C100" s="10">
        <v>35</v>
      </c>
      <c r="D100" s="10">
        <v>4</v>
      </c>
      <c r="E100" s="10">
        <v>15</v>
      </c>
      <c r="F100" s="10">
        <v>11</v>
      </c>
      <c r="G100" s="10">
        <v>4</v>
      </c>
      <c r="H100" s="10">
        <v>1</v>
      </c>
      <c r="I100" s="10"/>
      <c r="J100" s="10"/>
      <c r="K100" s="10"/>
    </row>
    <row r="101" spans="1:11" s="1" customFormat="1" ht="15.95" customHeight="1" x14ac:dyDescent="0.2">
      <c r="A101" s="8" t="s">
        <v>136</v>
      </c>
      <c r="B101" s="9" t="s">
        <v>137</v>
      </c>
      <c r="C101" s="10">
        <v>36</v>
      </c>
      <c r="D101" s="10">
        <v>3</v>
      </c>
      <c r="E101" s="10">
        <v>13</v>
      </c>
      <c r="F101" s="10">
        <v>10</v>
      </c>
      <c r="G101" s="10">
        <v>10</v>
      </c>
      <c r="H101" s="10"/>
      <c r="I101" s="10"/>
      <c r="J101" s="10"/>
      <c r="K101" s="10"/>
    </row>
    <row r="102" spans="1:11" s="1" customFormat="1" ht="15.95" customHeight="1" x14ac:dyDescent="0.2">
      <c r="A102" s="8" t="s">
        <v>18</v>
      </c>
      <c r="B102" s="9" t="s">
        <v>19</v>
      </c>
      <c r="C102" s="10">
        <v>243</v>
      </c>
      <c r="D102" s="10">
        <v>11</v>
      </c>
      <c r="E102" s="10">
        <v>76</v>
      </c>
      <c r="F102" s="10">
        <v>94</v>
      </c>
      <c r="G102" s="10">
        <v>58</v>
      </c>
      <c r="H102" s="10">
        <v>4</v>
      </c>
      <c r="I102" s="10"/>
      <c r="J102" s="10"/>
      <c r="K102" s="10"/>
    </row>
    <row r="103" spans="1:11" s="1" customFormat="1" ht="15.95" customHeight="1" x14ac:dyDescent="0.2">
      <c r="A103" s="8" t="s">
        <v>138</v>
      </c>
      <c r="B103" s="9" t="s">
        <v>139</v>
      </c>
      <c r="C103" s="10">
        <v>24</v>
      </c>
      <c r="D103" s="10">
        <v>2</v>
      </c>
      <c r="E103" s="10">
        <v>3</v>
      </c>
      <c r="F103" s="10">
        <v>15</v>
      </c>
      <c r="G103" s="10">
        <v>3</v>
      </c>
      <c r="H103" s="10">
        <v>1</v>
      </c>
      <c r="I103" s="10"/>
      <c r="J103" s="10"/>
      <c r="K103" s="10"/>
    </row>
    <row r="104" spans="1:11" s="1" customFormat="1" ht="15.95" customHeight="1" x14ac:dyDescent="0.2">
      <c r="A104" s="8" t="s">
        <v>140</v>
      </c>
      <c r="B104" s="9" t="s">
        <v>141</v>
      </c>
      <c r="C104" s="10">
        <v>128</v>
      </c>
      <c r="D104" s="10">
        <v>4</v>
      </c>
      <c r="E104" s="10">
        <v>32</v>
      </c>
      <c r="F104" s="10">
        <v>44</v>
      </c>
      <c r="G104" s="10">
        <v>42</v>
      </c>
      <c r="H104" s="10">
        <v>6</v>
      </c>
      <c r="I104" s="10"/>
      <c r="J104" s="10"/>
      <c r="K104" s="10"/>
    </row>
    <row r="105" spans="1:11" s="1" customFormat="1" ht="15.95" customHeight="1" x14ac:dyDescent="0.2">
      <c r="A105" s="8" t="s">
        <v>38</v>
      </c>
      <c r="B105" s="9" t="s">
        <v>39</v>
      </c>
      <c r="C105" s="10">
        <v>13</v>
      </c>
      <c r="D105" s="10"/>
      <c r="E105" s="10">
        <v>4</v>
      </c>
      <c r="F105" s="10">
        <v>6</v>
      </c>
      <c r="G105" s="10">
        <v>3</v>
      </c>
      <c r="H105" s="10"/>
      <c r="I105" s="10"/>
      <c r="J105" s="10"/>
      <c r="K105" s="10"/>
    </row>
    <row r="106" spans="1:11" s="1" customFormat="1" ht="15.95" customHeight="1" x14ac:dyDescent="0.2">
      <c r="A106" s="8" t="s">
        <v>222</v>
      </c>
      <c r="B106" s="9" t="s">
        <v>223</v>
      </c>
      <c r="C106" s="10">
        <v>11</v>
      </c>
      <c r="D106" s="10">
        <v>1</v>
      </c>
      <c r="E106" s="10">
        <v>3</v>
      </c>
      <c r="F106" s="10">
        <v>5</v>
      </c>
      <c r="G106" s="10">
        <v>2</v>
      </c>
      <c r="H106" s="10"/>
      <c r="I106" s="10"/>
      <c r="J106" s="10"/>
      <c r="K106" s="10"/>
    </row>
    <row r="107" spans="1:11" s="1" customFormat="1" ht="15.95" customHeight="1" x14ac:dyDescent="0.2">
      <c r="A107" s="8" t="s">
        <v>142</v>
      </c>
      <c r="B107" s="9" t="s">
        <v>143</v>
      </c>
      <c r="C107" s="10">
        <v>888</v>
      </c>
      <c r="D107" s="10">
        <v>47</v>
      </c>
      <c r="E107" s="10">
        <v>267</v>
      </c>
      <c r="F107" s="10">
        <v>300</v>
      </c>
      <c r="G107" s="10">
        <v>243</v>
      </c>
      <c r="H107" s="10">
        <v>31</v>
      </c>
      <c r="I107" s="10"/>
      <c r="J107" s="10"/>
      <c r="K107" s="10"/>
    </row>
    <row r="108" spans="1:11" s="1" customFormat="1" ht="15.95" customHeight="1" x14ac:dyDescent="0.2">
      <c r="A108" s="8" t="s">
        <v>204</v>
      </c>
      <c r="B108" s="9" t="s">
        <v>205</v>
      </c>
      <c r="C108" s="10">
        <v>50</v>
      </c>
      <c r="D108" s="10">
        <v>4</v>
      </c>
      <c r="E108" s="10">
        <v>13</v>
      </c>
      <c r="F108" s="10">
        <v>19</v>
      </c>
      <c r="G108" s="10">
        <v>14</v>
      </c>
      <c r="H108" s="10"/>
      <c r="I108" s="10"/>
      <c r="J108" s="10"/>
      <c r="K108" s="10"/>
    </row>
    <row r="109" spans="1:11" s="1" customFormat="1" ht="15.95" customHeight="1" x14ac:dyDescent="0.2">
      <c r="A109" s="8" t="s">
        <v>20</v>
      </c>
      <c r="B109" s="9" t="s">
        <v>21</v>
      </c>
      <c r="C109" s="10">
        <v>49</v>
      </c>
      <c r="D109" s="10">
        <v>4</v>
      </c>
      <c r="E109" s="10">
        <v>16</v>
      </c>
      <c r="F109" s="10">
        <v>17</v>
      </c>
      <c r="G109" s="10">
        <v>11</v>
      </c>
      <c r="H109" s="10">
        <v>1</v>
      </c>
      <c r="I109" s="10"/>
      <c r="J109" s="10"/>
      <c r="K109" s="10"/>
    </row>
    <row r="110" spans="1:11" s="1" customFormat="1" ht="15.95" customHeight="1" x14ac:dyDescent="0.2">
      <c r="A110" s="8" t="s">
        <v>22</v>
      </c>
      <c r="B110" s="9" t="s">
        <v>23</v>
      </c>
      <c r="C110" s="10">
        <v>106</v>
      </c>
      <c r="D110" s="10">
        <v>5</v>
      </c>
      <c r="E110" s="10">
        <v>37</v>
      </c>
      <c r="F110" s="10">
        <v>37</v>
      </c>
      <c r="G110" s="10">
        <v>24</v>
      </c>
      <c r="H110" s="10">
        <v>3</v>
      </c>
      <c r="I110" s="10"/>
      <c r="J110" s="10"/>
      <c r="K110" s="10"/>
    </row>
    <row r="111" spans="1:11" s="1" customFormat="1" ht="15.95" customHeight="1" x14ac:dyDescent="0.2">
      <c r="A111" s="4" t="s">
        <v>224</v>
      </c>
      <c r="B111" s="5" t="s">
        <v>225</v>
      </c>
      <c r="C111" s="6">
        <v>19</v>
      </c>
      <c r="D111" s="6">
        <v>1</v>
      </c>
      <c r="E111" s="6">
        <v>10</v>
      </c>
      <c r="F111" s="6">
        <v>7</v>
      </c>
      <c r="G111" s="6">
        <v>1</v>
      </c>
      <c r="H111" s="6"/>
      <c r="I111" s="6"/>
      <c r="J111" s="6"/>
      <c r="K111" s="6"/>
    </row>
    <row r="112" spans="1:11" s="1" customFormat="1" ht="15.95" customHeight="1" x14ac:dyDescent="0.2">
      <c r="A112" s="4" t="s">
        <v>48</v>
      </c>
      <c r="B112" s="5" t="s">
        <v>49</v>
      </c>
      <c r="C112" s="6">
        <v>35</v>
      </c>
      <c r="D112" s="6">
        <v>2</v>
      </c>
      <c r="E112" s="6">
        <v>13</v>
      </c>
      <c r="F112" s="6">
        <v>9</v>
      </c>
      <c r="G112" s="6">
        <v>7</v>
      </c>
      <c r="H112" s="6">
        <v>3</v>
      </c>
      <c r="I112" s="6">
        <v>1</v>
      </c>
      <c r="J112" s="6"/>
      <c r="K112" s="6"/>
    </row>
    <row r="113" spans="1:11" s="1" customFormat="1" ht="15.95" customHeight="1" x14ac:dyDescent="0.2">
      <c r="A113" s="14" t="s">
        <v>278</v>
      </c>
      <c r="B113" s="19" t="s">
        <v>279</v>
      </c>
      <c r="C113" s="27">
        <v>59</v>
      </c>
      <c r="D113" s="27">
        <v>5</v>
      </c>
      <c r="E113" s="27">
        <v>20</v>
      </c>
      <c r="F113" s="27">
        <v>17</v>
      </c>
      <c r="G113" s="27">
        <v>14</v>
      </c>
      <c r="H113" s="27">
        <v>3</v>
      </c>
      <c r="I113" s="27"/>
      <c r="J113" s="27"/>
      <c r="K113" s="27"/>
    </row>
    <row r="114" spans="1:11" s="1" customFormat="1" ht="15.95" customHeight="1" x14ac:dyDescent="0.2">
      <c r="A114" s="14" t="s">
        <v>76</v>
      </c>
      <c r="B114" s="20" t="s">
        <v>77</v>
      </c>
      <c r="C114" s="26">
        <v>14</v>
      </c>
      <c r="D114" s="26">
        <v>3</v>
      </c>
      <c r="E114" s="26">
        <v>6</v>
      </c>
      <c r="F114" s="26">
        <v>4</v>
      </c>
      <c r="G114" s="26">
        <v>1</v>
      </c>
      <c r="H114" s="26"/>
      <c r="I114" s="26"/>
      <c r="J114" s="26"/>
      <c r="K114" s="26"/>
    </row>
    <row r="115" spans="1:11" s="1" customFormat="1" ht="15.95" customHeight="1" x14ac:dyDescent="0.2">
      <c r="A115" s="14" t="s">
        <v>206</v>
      </c>
      <c r="B115" s="19" t="s">
        <v>207</v>
      </c>
      <c r="C115" s="25">
        <v>13</v>
      </c>
      <c r="D115" s="25">
        <v>2</v>
      </c>
      <c r="E115" s="25">
        <v>5</v>
      </c>
      <c r="F115" s="26">
        <v>6</v>
      </c>
      <c r="G115" s="26"/>
      <c r="H115" s="26"/>
      <c r="I115" s="26"/>
      <c r="J115" s="26"/>
      <c r="K115" s="26"/>
    </row>
    <row r="116" spans="1:11" s="1" customFormat="1" ht="15.95" customHeight="1" x14ac:dyDescent="0.2">
      <c r="A116" s="16" t="s">
        <v>144</v>
      </c>
      <c r="B116" s="22" t="s">
        <v>145</v>
      </c>
      <c r="C116" s="27">
        <v>33</v>
      </c>
      <c r="D116" s="27">
        <v>2</v>
      </c>
      <c r="E116" s="27">
        <v>14</v>
      </c>
      <c r="F116" s="27">
        <v>9</v>
      </c>
      <c r="G116" s="27">
        <v>7</v>
      </c>
      <c r="H116" s="27">
        <v>1</v>
      </c>
      <c r="I116" s="27"/>
      <c r="J116" s="27"/>
      <c r="K116" s="27"/>
    </row>
    <row r="117" spans="1:11" s="1" customFormat="1" ht="15.95" customHeight="1" x14ac:dyDescent="0.2">
      <c r="A117" s="8" t="s">
        <v>244</v>
      </c>
      <c r="B117" s="9" t="s">
        <v>245</v>
      </c>
      <c r="C117" s="10">
        <v>143</v>
      </c>
      <c r="D117" s="10">
        <v>11</v>
      </c>
      <c r="E117" s="10">
        <v>50</v>
      </c>
      <c r="F117" s="10">
        <v>48</v>
      </c>
      <c r="G117" s="10">
        <v>29</v>
      </c>
      <c r="H117" s="10">
        <v>5</v>
      </c>
      <c r="I117" s="10"/>
      <c r="J117" s="10"/>
      <c r="K117" s="10"/>
    </row>
    <row r="118" spans="1:11" s="1" customFormat="1" ht="15.95" customHeight="1" x14ac:dyDescent="0.2">
      <c r="A118" s="8" t="s">
        <v>246</v>
      </c>
      <c r="B118" s="9" t="s">
        <v>247</v>
      </c>
      <c r="C118" s="10">
        <v>311</v>
      </c>
      <c r="D118" s="10">
        <v>18</v>
      </c>
      <c r="E118" s="10">
        <v>110</v>
      </c>
      <c r="F118" s="10">
        <v>102</v>
      </c>
      <c r="G118" s="10">
        <v>69</v>
      </c>
      <c r="H118" s="10">
        <v>12</v>
      </c>
      <c r="I118" s="10"/>
      <c r="J118" s="10"/>
      <c r="K118" s="10"/>
    </row>
    <row r="119" spans="1:11" s="1" customFormat="1" ht="15.95" customHeight="1" x14ac:dyDescent="0.2">
      <c r="A119" s="8" t="s">
        <v>248</v>
      </c>
      <c r="B119" s="9" t="s">
        <v>249</v>
      </c>
      <c r="C119" s="10">
        <v>126</v>
      </c>
      <c r="D119" s="10">
        <v>7</v>
      </c>
      <c r="E119" s="10">
        <v>41</v>
      </c>
      <c r="F119" s="10">
        <v>44</v>
      </c>
      <c r="G119" s="10">
        <v>31</v>
      </c>
      <c r="H119" s="10">
        <v>3</v>
      </c>
      <c r="I119" s="10"/>
      <c r="J119" s="10"/>
      <c r="K119" s="10"/>
    </row>
    <row r="120" spans="1:11" s="1" customFormat="1" ht="15.95" customHeight="1" x14ac:dyDescent="0.2">
      <c r="A120" s="8" t="s">
        <v>70</v>
      </c>
      <c r="B120" s="9" t="s">
        <v>71</v>
      </c>
      <c r="C120" s="10">
        <v>2225</v>
      </c>
      <c r="D120" s="10">
        <v>252</v>
      </c>
      <c r="E120" s="10">
        <v>789</v>
      </c>
      <c r="F120" s="10">
        <v>692</v>
      </c>
      <c r="G120" s="10">
        <v>430</v>
      </c>
      <c r="H120" s="10">
        <v>62</v>
      </c>
      <c r="I120" s="10"/>
      <c r="J120" s="10"/>
      <c r="K120" s="10"/>
    </row>
    <row r="121" spans="1:11" s="1" customFormat="1" ht="15.95" customHeight="1" x14ac:dyDescent="0.2">
      <c r="A121" s="8" t="s">
        <v>146</v>
      </c>
      <c r="B121" s="9" t="s">
        <v>147</v>
      </c>
      <c r="C121" s="10">
        <v>34</v>
      </c>
      <c r="D121" s="10">
        <v>1</v>
      </c>
      <c r="E121" s="10">
        <v>17</v>
      </c>
      <c r="F121" s="10">
        <v>10</v>
      </c>
      <c r="G121" s="10">
        <v>6</v>
      </c>
      <c r="H121" s="10"/>
      <c r="I121" s="10"/>
      <c r="J121" s="10"/>
      <c r="K121" s="10"/>
    </row>
    <row r="122" spans="1:11" s="1" customFormat="1" ht="15.95" customHeight="1" x14ac:dyDescent="0.2">
      <c r="A122" s="4" t="s">
        <v>24</v>
      </c>
      <c r="B122" s="5" t="s">
        <v>25</v>
      </c>
      <c r="C122" s="6">
        <v>60</v>
      </c>
      <c r="D122" s="6"/>
      <c r="E122" s="6">
        <v>24</v>
      </c>
      <c r="F122" s="6">
        <v>17</v>
      </c>
      <c r="G122" s="6">
        <v>18</v>
      </c>
      <c r="H122" s="6">
        <v>1</v>
      </c>
      <c r="I122" s="6"/>
      <c r="J122" s="6"/>
      <c r="K122" s="6"/>
    </row>
    <row r="123" spans="1:11" s="1" customFormat="1" ht="15.95" customHeight="1" x14ac:dyDescent="0.2">
      <c r="A123" s="4" t="s">
        <v>90</v>
      </c>
      <c r="B123" s="5" t="s">
        <v>91</v>
      </c>
      <c r="C123" s="6">
        <v>21</v>
      </c>
      <c r="D123" s="6">
        <v>1</v>
      </c>
      <c r="E123" s="6">
        <v>6</v>
      </c>
      <c r="F123" s="6">
        <v>9</v>
      </c>
      <c r="G123" s="6">
        <v>5</v>
      </c>
      <c r="H123" s="6"/>
      <c r="I123" s="6"/>
      <c r="J123" s="6"/>
      <c r="K123" s="6"/>
    </row>
    <row r="124" spans="1:11" s="1" customFormat="1" ht="15.95" customHeight="1" x14ac:dyDescent="0.2">
      <c r="A124" s="14" t="s">
        <v>280</v>
      </c>
      <c r="B124" s="19" t="s">
        <v>281</v>
      </c>
      <c r="C124" s="27">
        <v>19</v>
      </c>
      <c r="D124" s="27"/>
      <c r="E124" s="27">
        <v>5</v>
      </c>
      <c r="F124" s="27">
        <v>11</v>
      </c>
      <c r="G124" s="27">
        <v>3</v>
      </c>
      <c r="H124" s="27"/>
      <c r="I124" s="27"/>
      <c r="J124" s="27"/>
      <c r="K124" s="27"/>
    </row>
    <row r="125" spans="1:11" s="1" customFormat="1" ht="15.95" customHeight="1" x14ac:dyDescent="0.2">
      <c r="A125" s="14" t="s">
        <v>26</v>
      </c>
      <c r="B125" s="20" t="s">
        <v>27</v>
      </c>
      <c r="C125" s="26">
        <v>36</v>
      </c>
      <c r="D125" s="26">
        <v>5</v>
      </c>
      <c r="E125" s="26">
        <v>12</v>
      </c>
      <c r="F125" s="26">
        <v>12</v>
      </c>
      <c r="G125" s="26">
        <v>7</v>
      </c>
      <c r="H125" s="26"/>
      <c r="I125" s="26"/>
      <c r="J125" s="26"/>
      <c r="K125" s="26"/>
    </row>
    <row r="126" spans="1:11" s="1" customFormat="1" ht="15.95" customHeight="1" x14ac:dyDescent="0.2">
      <c r="A126" s="14" t="s">
        <v>176</v>
      </c>
      <c r="B126" s="19" t="s">
        <v>177</v>
      </c>
      <c r="C126" s="25">
        <v>48</v>
      </c>
      <c r="D126" s="25">
        <v>3</v>
      </c>
      <c r="E126" s="25">
        <v>15</v>
      </c>
      <c r="F126" s="26">
        <v>15</v>
      </c>
      <c r="G126" s="26">
        <v>15</v>
      </c>
      <c r="H126" s="26"/>
      <c r="I126" s="26"/>
      <c r="J126" s="26"/>
      <c r="K126" s="26"/>
    </row>
    <row r="127" spans="1:11" s="1" customFormat="1" ht="15.95" customHeight="1" x14ac:dyDescent="0.2">
      <c r="A127" s="16" t="s">
        <v>250</v>
      </c>
      <c r="B127" s="22" t="s">
        <v>251</v>
      </c>
      <c r="C127" s="27">
        <v>104</v>
      </c>
      <c r="D127" s="27">
        <v>14</v>
      </c>
      <c r="E127" s="27">
        <v>31</v>
      </c>
      <c r="F127" s="27">
        <v>42</v>
      </c>
      <c r="G127" s="27">
        <v>17</v>
      </c>
      <c r="H127" s="27"/>
      <c r="I127" s="27"/>
      <c r="J127" s="27"/>
      <c r="K127" s="27"/>
    </row>
    <row r="128" spans="1:11" s="1" customFormat="1" ht="15.95" customHeight="1" x14ac:dyDescent="0.2">
      <c r="A128" s="8" t="s">
        <v>252</v>
      </c>
      <c r="B128" s="9" t="s">
        <v>253</v>
      </c>
      <c r="C128" s="10">
        <v>14</v>
      </c>
      <c r="D128" s="10">
        <v>2</v>
      </c>
      <c r="E128" s="10">
        <v>2</v>
      </c>
      <c r="F128" s="10">
        <v>8</v>
      </c>
      <c r="G128" s="10">
        <v>2</v>
      </c>
      <c r="H128" s="10"/>
      <c r="I128" s="10"/>
      <c r="J128" s="10"/>
      <c r="K128" s="10"/>
    </row>
    <row r="129" spans="1:11" s="1" customFormat="1" ht="15.95" customHeight="1" x14ac:dyDescent="0.2">
      <c r="A129" s="8" t="s">
        <v>148</v>
      </c>
      <c r="B129" s="9" t="s">
        <v>149</v>
      </c>
      <c r="C129" s="10">
        <v>261</v>
      </c>
      <c r="D129" s="10">
        <v>22</v>
      </c>
      <c r="E129" s="10">
        <v>92</v>
      </c>
      <c r="F129" s="10">
        <v>90</v>
      </c>
      <c r="G129" s="10">
        <v>49</v>
      </c>
      <c r="H129" s="10">
        <v>8</v>
      </c>
      <c r="I129" s="10"/>
      <c r="J129" s="10"/>
      <c r="K129" s="10"/>
    </row>
    <row r="130" spans="1:11" s="1" customFormat="1" ht="15.95" customHeight="1" x14ac:dyDescent="0.2">
      <c r="A130" s="8" t="s">
        <v>194</v>
      </c>
      <c r="B130" s="9" t="s">
        <v>195</v>
      </c>
      <c r="C130" s="10">
        <v>32</v>
      </c>
      <c r="D130" s="10">
        <v>1</v>
      </c>
      <c r="E130" s="10">
        <v>9</v>
      </c>
      <c r="F130" s="10">
        <v>10</v>
      </c>
      <c r="G130" s="10">
        <v>9</v>
      </c>
      <c r="H130" s="10">
        <v>3</v>
      </c>
      <c r="I130" s="10"/>
      <c r="J130" s="10"/>
      <c r="K130" s="10"/>
    </row>
    <row r="131" spans="1:11" s="1" customFormat="1" ht="15.95" customHeight="1" x14ac:dyDescent="0.2">
      <c r="A131" s="8" t="s">
        <v>282</v>
      </c>
      <c r="B131" s="9" t="s">
        <v>283</v>
      </c>
      <c r="C131" s="10">
        <v>171</v>
      </c>
      <c r="D131" s="10">
        <v>14</v>
      </c>
      <c r="E131" s="10">
        <v>60</v>
      </c>
      <c r="F131" s="10">
        <v>61</v>
      </c>
      <c r="G131" s="10">
        <v>33</v>
      </c>
      <c r="H131" s="10">
        <v>3</v>
      </c>
      <c r="I131" s="10"/>
      <c r="J131" s="10"/>
      <c r="K131" s="10"/>
    </row>
    <row r="132" spans="1:11" s="1" customFormat="1" ht="15.95" customHeight="1" x14ac:dyDescent="0.2">
      <c r="A132" s="8" t="s">
        <v>72</v>
      </c>
      <c r="B132" s="9" t="s">
        <v>73</v>
      </c>
      <c r="C132" s="10">
        <v>49</v>
      </c>
      <c r="D132" s="10">
        <v>7</v>
      </c>
      <c r="E132" s="10">
        <v>20</v>
      </c>
      <c r="F132" s="10">
        <v>13</v>
      </c>
      <c r="G132" s="10">
        <v>9</v>
      </c>
      <c r="H132" s="10"/>
      <c r="I132" s="10"/>
      <c r="J132" s="10"/>
      <c r="K132" s="10"/>
    </row>
    <row r="133" spans="1:11" s="1" customFormat="1" ht="15.95" customHeight="1" x14ac:dyDescent="0.2">
      <c r="A133" s="8" t="s">
        <v>254</v>
      </c>
      <c r="B133" s="9" t="s">
        <v>255</v>
      </c>
      <c r="C133" s="10">
        <v>186</v>
      </c>
      <c r="D133" s="10">
        <v>6</v>
      </c>
      <c r="E133" s="10">
        <v>59</v>
      </c>
      <c r="F133" s="10">
        <v>84</v>
      </c>
      <c r="G133" s="10">
        <v>35</v>
      </c>
      <c r="H133" s="10">
        <v>2</v>
      </c>
      <c r="I133" s="10"/>
      <c r="J133" s="10"/>
      <c r="K133" s="10"/>
    </row>
    <row r="134" spans="1:11" s="1" customFormat="1" ht="15.95" customHeight="1" x14ac:dyDescent="0.2">
      <c r="A134" s="8" t="s">
        <v>150</v>
      </c>
      <c r="B134" s="9" t="s">
        <v>151</v>
      </c>
      <c r="C134" s="10">
        <v>366</v>
      </c>
      <c r="D134" s="10">
        <v>22</v>
      </c>
      <c r="E134" s="10">
        <v>130</v>
      </c>
      <c r="F134" s="10">
        <v>139</v>
      </c>
      <c r="G134" s="10">
        <v>69</v>
      </c>
      <c r="H134" s="10">
        <v>6</v>
      </c>
      <c r="I134" s="10"/>
      <c r="J134" s="10"/>
      <c r="K134" s="10"/>
    </row>
    <row r="135" spans="1:11" s="1" customFormat="1" ht="15.95" customHeight="1" x14ac:dyDescent="0.2">
      <c r="A135" s="4" t="s">
        <v>74</v>
      </c>
      <c r="B135" s="5" t="s">
        <v>75</v>
      </c>
      <c r="C135" s="6">
        <v>46</v>
      </c>
      <c r="D135" s="6">
        <v>2</v>
      </c>
      <c r="E135" s="6">
        <v>11</v>
      </c>
      <c r="F135" s="6">
        <v>20</v>
      </c>
      <c r="G135" s="6">
        <v>13</v>
      </c>
      <c r="H135" s="6"/>
      <c r="I135" s="6"/>
      <c r="J135" s="6"/>
      <c r="K135" s="6"/>
    </row>
    <row r="136" spans="1:11" s="1" customFormat="1" ht="15.95" customHeight="1" x14ac:dyDescent="0.2">
      <c r="A136" s="4" t="s">
        <v>28</v>
      </c>
      <c r="B136" s="5" t="s">
        <v>29</v>
      </c>
      <c r="C136" s="6">
        <v>19</v>
      </c>
      <c r="D136" s="6">
        <v>2</v>
      </c>
      <c r="E136" s="6">
        <v>5</v>
      </c>
      <c r="F136" s="6">
        <v>7</v>
      </c>
      <c r="G136" s="6">
        <v>5</v>
      </c>
      <c r="H136" s="6"/>
      <c r="I136" s="6"/>
      <c r="J136" s="6"/>
      <c r="K136" s="6"/>
    </row>
    <row r="137" spans="1:11" s="1" customFormat="1" ht="15.95" customHeight="1" x14ac:dyDescent="0.2">
      <c r="A137" s="14" t="s">
        <v>178</v>
      </c>
      <c r="B137" s="19" t="s">
        <v>179</v>
      </c>
      <c r="C137" s="27">
        <v>373</v>
      </c>
      <c r="D137" s="27">
        <v>55</v>
      </c>
      <c r="E137" s="27">
        <v>169</v>
      </c>
      <c r="F137" s="27">
        <v>111</v>
      </c>
      <c r="G137" s="27">
        <v>35</v>
      </c>
      <c r="H137" s="27">
        <v>3</v>
      </c>
      <c r="I137" s="27"/>
      <c r="J137" s="27"/>
      <c r="K137" s="27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workbookViewId="0">
      <selection activeCell="E12" sqref="E12:G12"/>
    </sheetView>
  </sheetViews>
  <sheetFormatPr baseColWidth="10" defaultRowHeight="12.75" x14ac:dyDescent="0.2"/>
  <cols>
    <col min="1" max="1" width="20" bestFit="1" customWidth="1"/>
    <col min="4" max="4" width="4.85546875" customWidth="1"/>
    <col min="5" max="5" width="12.85546875" customWidth="1"/>
    <col min="6" max="6" width="12.5703125" bestFit="1" customWidth="1"/>
    <col min="7" max="7" width="12.140625" customWidth="1"/>
    <col min="8" max="8" width="4.85546875" customWidth="1"/>
    <col min="9" max="9" width="13.85546875" customWidth="1"/>
    <col min="11" max="11" width="18.42578125" customWidth="1"/>
    <col min="12" max="12" width="3.85546875" customWidth="1"/>
    <col min="13" max="13" width="19.5703125" customWidth="1"/>
    <col min="14" max="14" width="7.85546875" customWidth="1"/>
    <col min="15" max="15" width="9.140625" customWidth="1"/>
    <col min="16" max="16" width="37.140625" bestFit="1" customWidth="1"/>
  </cols>
  <sheetData>
    <row r="1" spans="1:22" ht="20.45" customHeight="1" x14ac:dyDescent="0.35">
      <c r="A1" s="177" t="str">
        <f>Fiche_Commune!A1</f>
        <v>Lattes</v>
      </c>
      <c r="B1" s="177">
        <v>0</v>
      </c>
      <c r="C1" s="177">
        <v>0</v>
      </c>
      <c r="D1" s="177">
        <v>0</v>
      </c>
      <c r="E1" s="177">
        <v>0</v>
      </c>
      <c r="F1" s="177">
        <v>0</v>
      </c>
      <c r="G1" s="177">
        <v>0</v>
      </c>
      <c r="H1" s="177">
        <v>0</v>
      </c>
      <c r="I1" s="177">
        <v>0</v>
      </c>
      <c r="J1" s="177">
        <v>0</v>
      </c>
      <c r="K1" s="177">
        <v>0</v>
      </c>
      <c r="L1" s="177">
        <v>0</v>
      </c>
      <c r="M1" s="177">
        <v>0</v>
      </c>
      <c r="N1" s="177">
        <v>0</v>
      </c>
      <c r="O1" s="177">
        <v>0</v>
      </c>
      <c r="P1" s="63"/>
    </row>
    <row r="2" spans="1:22" ht="18.75" x14ac:dyDescent="0.3">
      <c r="A2" s="178" t="s">
        <v>534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64"/>
      <c r="Q2" s="35"/>
      <c r="R2" s="35"/>
      <c r="S2" s="35"/>
      <c r="T2" s="35"/>
      <c r="U2" s="35"/>
      <c r="V2" s="35"/>
    </row>
    <row r="3" spans="1:22" ht="18.75" x14ac:dyDescent="0.3">
      <c r="A3" s="169" t="s">
        <v>441</v>
      </c>
      <c r="B3" s="170"/>
      <c r="C3" s="171"/>
      <c r="D3" s="35"/>
      <c r="E3" s="169" t="s">
        <v>442</v>
      </c>
      <c r="F3" s="170"/>
      <c r="G3" s="171"/>
      <c r="H3" s="35"/>
      <c r="I3" s="169" t="s">
        <v>503</v>
      </c>
      <c r="J3" s="170"/>
      <c r="K3" s="171"/>
      <c r="L3" s="35"/>
      <c r="M3" s="169" t="s">
        <v>504</v>
      </c>
      <c r="N3" s="170"/>
      <c r="O3" s="171"/>
      <c r="P3" s="63"/>
      <c r="Q3" s="35"/>
      <c r="R3" s="35"/>
      <c r="S3" s="35"/>
      <c r="T3" s="35"/>
      <c r="U3" s="35"/>
      <c r="V3" s="35"/>
    </row>
    <row r="4" spans="1:22" ht="16.350000000000001" customHeight="1" x14ac:dyDescent="0.3">
      <c r="A4" s="36"/>
      <c r="B4" s="37"/>
      <c r="C4" s="38"/>
      <c r="D4" s="35"/>
      <c r="E4" s="36"/>
      <c r="F4" s="37"/>
      <c r="G4" s="38"/>
      <c r="H4" s="35"/>
      <c r="I4" s="36"/>
      <c r="J4" s="37"/>
      <c r="K4" s="38"/>
      <c r="L4" s="35"/>
      <c r="M4" s="36"/>
      <c r="N4" s="37"/>
      <c r="O4" s="38"/>
      <c r="P4" s="63"/>
      <c r="U4" s="35"/>
      <c r="V4" s="35"/>
    </row>
    <row r="5" spans="1:22" x14ac:dyDescent="0.2">
      <c r="A5" s="39" t="s">
        <v>505</v>
      </c>
      <c r="B5" s="41">
        <f xml:space="preserve"> Fiche_Commune!B7+Fiche_Commune!B20+Fiche_Commune!B27</f>
        <v>64</v>
      </c>
      <c r="C5" s="40">
        <f t="shared" ref="C5:C14" si="0">B5/$B$16</f>
        <v>7.2234762979683967E-2</v>
      </c>
      <c r="D5" s="35"/>
      <c r="E5" s="39" t="s">
        <v>506</v>
      </c>
      <c r="F5" s="41">
        <f>Fiche_Commune!U9</f>
        <v>261</v>
      </c>
      <c r="G5" s="55">
        <f>F5/$F$9</f>
        <v>0.2945823927765237</v>
      </c>
      <c r="H5" s="35"/>
      <c r="I5" s="39" t="s">
        <v>507</v>
      </c>
      <c r="J5" s="41">
        <f>Fiche_Commune!F21+Fiche_Commune!F22</f>
        <v>56</v>
      </c>
      <c r="K5" s="65">
        <f t="shared" ref="K5:K10" si="1">J5/$J$14</f>
        <v>6.320541760722348E-2</v>
      </c>
      <c r="L5" s="35"/>
      <c r="M5" s="50" t="s">
        <v>508</v>
      </c>
      <c r="N5" s="41">
        <f>Fiche_Commune!N23+Fiche_Commune!N37+Fiche_Commune!N39+Fiche_Commune!N40+Fiche_Commune!N24</f>
        <v>14</v>
      </c>
      <c r="O5" s="40">
        <f t="shared" ref="O5:O12" si="2">N5/$N$14</f>
        <v>1.580135440180587E-2</v>
      </c>
      <c r="P5" s="35"/>
      <c r="U5" s="35"/>
      <c r="V5" s="35"/>
    </row>
    <row r="6" spans="1:22" x14ac:dyDescent="0.2">
      <c r="A6" s="39" t="s">
        <v>509</v>
      </c>
      <c r="B6" s="41">
        <f>Fiche_Commune!B8+Fiche_Commune!B10+Fiche_Commune!B11+Fiche_Commune!B31+Fiche_Commune!B25+Fiche_Commune!B28</f>
        <v>105</v>
      </c>
      <c r="C6" s="40">
        <f t="shared" si="0"/>
        <v>0.11851015801354402</v>
      </c>
      <c r="D6" s="35"/>
      <c r="E6" s="39" t="s">
        <v>510</v>
      </c>
      <c r="F6" s="41">
        <f>Fiche_Commune!U10</f>
        <v>625</v>
      </c>
      <c r="G6" s="55">
        <f>F6/$F$9</f>
        <v>0.70541760722347635</v>
      </c>
      <c r="H6" s="35"/>
      <c r="I6" s="39" t="s">
        <v>353</v>
      </c>
      <c r="J6" s="41">
        <f>Fiche_Commune!F23</f>
        <v>143</v>
      </c>
      <c r="K6" s="65">
        <f t="shared" si="1"/>
        <v>0.16139954853273139</v>
      </c>
      <c r="L6" s="35"/>
      <c r="M6" s="50" t="s">
        <v>511</v>
      </c>
      <c r="N6" s="41">
        <f>Fiche_Commune!N25+Fiche_Commune!N41+Fiche_Commune!N34+Fiche_Commune!N35+Fiche_Commune!N36+Fiche_Commune!N38</f>
        <v>35</v>
      </c>
      <c r="O6" s="66">
        <f t="shared" si="2"/>
        <v>3.9503386004514675E-2</v>
      </c>
      <c r="P6" s="35"/>
      <c r="U6" s="35"/>
      <c r="V6" s="35"/>
    </row>
    <row r="7" spans="1:22" x14ac:dyDescent="0.2">
      <c r="A7" s="39" t="s">
        <v>512</v>
      </c>
      <c r="B7" s="41">
        <f>Fiche_Commune!B12+Fiche_Commune!B24</f>
        <v>96</v>
      </c>
      <c r="C7" s="40">
        <f t="shared" si="0"/>
        <v>0.10835214446952596</v>
      </c>
      <c r="D7" s="35"/>
      <c r="E7" s="39" t="s">
        <v>454</v>
      </c>
      <c r="F7" s="41">
        <f>Fiche_Commune!U11</f>
        <v>0</v>
      </c>
      <c r="G7" s="55">
        <f>F7/$F$9</f>
        <v>0</v>
      </c>
      <c r="H7" s="35"/>
      <c r="I7" s="39" t="s">
        <v>354</v>
      </c>
      <c r="J7" s="41">
        <f>Fiche_Commune!F24</f>
        <v>235</v>
      </c>
      <c r="K7" s="65">
        <f t="shared" si="1"/>
        <v>0.26523702031602708</v>
      </c>
      <c r="L7" s="35"/>
      <c r="M7" s="39" t="s">
        <v>513</v>
      </c>
      <c r="N7" s="41">
        <f>Fiche_Commune!N26+Fiche_Commune!N27+Fiche_Commune!N31</f>
        <v>176</v>
      </c>
      <c r="O7" s="66">
        <f t="shared" si="2"/>
        <v>0.19864559819413091</v>
      </c>
      <c r="P7" s="35"/>
      <c r="U7" s="35"/>
      <c r="V7" s="35"/>
    </row>
    <row r="8" spans="1:22" x14ac:dyDescent="0.2">
      <c r="A8" s="39" t="s">
        <v>514</v>
      </c>
      <c r="B8" s="41">
        <f>Fiche_Commune!B9+Fiche_Commune!B30+Fiche_Commune!B16+Fiche_Commune!B22</f>
        <v>61</v>
      </c>
      <c r="C8" s="40">
        <f t="shared" si="0"/>
        <v>6.8848758465011289E-2</v>
      </c>
      <c r="D8" s="35"/>
      <c r="E8" s="39"/>
      <c r="F8" s="43"/>
      <c r="G8" s="67"/>
      <c r="H8" s="35"/>
      <c r="I8" s="39" t="s">
        <v>355</v>
      </c>
      <c r="J8" s="41">
        <f>Fiche_Commune!F25</f>
        <v>206</v>
      </c>
      <c r="K8" s="65">
        <f t="shared" si="1"/>
        <v>0.2325056433408578</v>
      </c>
      <c r="L8" s="35"/>
      <c r="M8" s="39" t="s">
        <v>374</v>
      </c>
      <c r="N8" s="41">
        <f>Fiche_Commune!N28</f>
        <v>3</v>
      </c>
      <c r="O8" s="66">
        <f t="shared" si="2"/>
        <v>3.3860045146726862E-3</v>
      </c>
      <c r="P8" s="35"/>
      <c r="U8" s="35"/>
      <c r="V8" s="35"/>
    </row>
    <row r="9" spans="1:22" x14ac:dyDescent="0.2">
      <c r="A9" s="39" t="s">
        <v>515</v>
      </c>
      <c r="B9" s="41">
        <f>Fiche_Commune!B13+Fiche_Commune!B14+Fiche_Commune!B15+Fiche_Commune!B17+Fiche_Commune!B18+Fiche_Commune!B19</f>
        <v>393</v>
      </c>
      <c r="C9" s="40">
        <f t="shared" si="0"/>
        <v>0.4435665914221219</v>
      </c>
      <c r="D9" s="35"/>
      <c r="E9" s="45"/>
      <c r="F9" s="46">
        <f>SUM(F5:F7)</f>
        <v>886</v>
      </c>
      <c r="G9" s="49">
        <f>SUM(G5:G7)</f>
        <v>1</v>
      </c>
      <c r="H9" s="35"/>
      <c r="I9" s="39" t="s">
        <v>516</v>
      </c>
      <c r="J9" s="41">
        <f>Fiche_Commune!F26+Fiche_Commune!F27+Fiche_Commune!F28+Fiche_Commune!F29+Fiche_Commune!F30+Fiche_Commune!F31+Fiche_Commune!F32</f>
        <v>233</v>
      </c>
      <c r="K9" s="65">
        <f t="shared" si="1"/>
        <v>0.26297968397291194</v>
      </c>
      <c r="L9" s="35"/>
      <c r="M9" s="39" t="s">
        <v>467</v>
      </c>
      <c r="N9" s="41">
        <f>Fiche_Commune!N29</f>
        <v>259</v>
      </c>
      <c r="O9" s="66">
        <f t="shared" si="2"/>
        <v>0.29232505643340856</v>
      </c>
      <c r="P9" s="35"/>
      <c r="U9" s="35"/>
      <c r="V9" s="35"/>
    </row>
    <row r="10" spans="1:22" x14ac:dyDescent="0.2">
      <c r="A10" s="39" t="s">
        <v>517</v>
      </c>
      <c r="B10" s="41">
        <f>Fiche_Commune!B26+Fiche_Commune!B21</f>
        <v>31</v>
      </c>
      <c r="C10" s="40">
        <f t="shared" si="0"/>
        <v>3.4988713318284424E-2</v>
      </c>
      <c r="D10" s="35"/>
      <c r="E10" s="35"/>
      <c r="F10" s="35"/>
      <c r="G10" s="35"/>
      <c r="H10" s="35"/>
      <c r="I10" s="39" t="s">
        <v>454</v>
      </c>
      <c r="J10" s="41">
        <f>Fiche_Commune!F33</f>
        <v>13</v>
      </c>
      <c r="K10" s="65">
        <f t="shared" si="1"/>
        <v>1.4672686230248307E-2</v>
      </c>
      <c r="L10" s="35"/>
      <c r="M10" s="39" t="s">
        <v>468</v>
      </c>
      <c r="N10" s="41">
        <f>Fiche_Commune!N30</f>
        <v>373</v>
      </c>
      <c r="O10" s="66">
        <f t="shared" si="2"/>
        <v>0.42099322799097066</v>
      </c>
      <c r="P10" s="35"/>
      <c r="U10" s="35"/>
      <c r="V10" s="35"/>
    </row>
    <row r="11" spans="1:22" x14ac:dyDescent="0.2">
      <c r="A11" s="39" t="s">
        <v>407</v>
      </c>
      <c r="B11" s="41">
        <f>Fiche_Commune!B23</f>
        <v>3</v>
      </c>
      <c r="C11" s="40">
        <f t="shared" si="0"/>
        <v>3.3860045146726862E-3</v>
      </c>
      <c r="D11" s="35"/>
      <c r="E11" s="35"/>
      <c r="F11" s="35"/>
      <c r="G11" s="35"/>
      <c r="H11" s="35"/>
      <c r="I11" s="39"/>
      <c r="J11" s="43"/>
      <c r="K11" s="57"/>
      <c r="L11" s="35"/>
      <c r="M11" s="39" t="s">
        <v>518</v>
      </c>
      <c r="N11" s="41">
        <f>Fiche_Commune!N33+Fiche_Commune!N32</f>
        <v>26</v>
      </c>
      <c r="O11" s="66">
        <f t="shared" si="2"/>
        <v>2.9345372460496615E-2</v>
      </c>
      <c r="P11" s="35"/>
      <c r="U11" s="35"/>
      <c r="V11" s="35"/>
    </row>
    <row r="12" spans="1:22" ht="18.75" x14ac:dyDescent="0.2">
      <c r="A12" s="39" t="s">
        <v>519</v>
      </c>
      <c r="B12" s="41">
        <f>Fiche_Commune!B29</f>
        <v>94</v>
      </c>
      <c r="C12" s="40">
        <f t="shared" si="0"/>
        <v>0.10609480812641084</v>
      </c>
      <c r="D12" s="35"/>
      <c r="E12" s="174" t="s">
        <v>520</v>
      </c>
      <c r="F12" s="175"/>
      <c r="G12" s="176"/>
      <c r="H12" s="35"/>
      <c r="I12" s="52" t="s">
        <v>473</v>
      </c>
      <c r="J12" s="53">
        <f>Fiche_Commune!F35</f>
        <v>1634.635440180587</v>
      </c>
      <c r="K12" s="57"/>
      <c r="L12" s="35"/>
      <c r="M12" s="39" t="s">
        <v>454</v>
      </c>
      <c r="N12" s="41">
        <f>Fiche_Commune!N42</f>
        <v>0</v>
      </c>
      <c r="O12" s="66">
        <f t="shared" si="2"/>
        <v>0</v>
      </c>
      <c r="P12" s="35"/>
      <c r="U12" s="35"/>
      <c r="V12" s="35"/>
    </row>
    <row r="13" spans="1:22" ht="13.7" customHeight="1" x14ac:dyDescent="0.2">
      <c r="A13" s="39" t="s">
        <v>388</v>
      </c>
      <c r="B13" s="41">
        <f>Fiche_Commune!B32</f>
        <v>8</v>
      </c>
      <c r="C13" s="40">
        <f t="shared" si="0"/>
        <v>9.0293453724604959E-3</v>
      </c>
      <c r="D13" s="35"/>
      <c r="E13" s="36"/>
      <c r="F13" s="68"/>
      <c r="G13" s="69"/>
      <c r="H13" s="35"/>
      <c r="I13" s="39"/>
      <c r="J13" s="43"/>
      <c r="K13" s="67"/>
      <c r="L13" s="35"/>
      <c r="M13" s="39"/>
      <c r="N13" s="43"/>
      <c r="O13" s="44"/>
      <c r="P13" s="35"/>
      <c r="U13" s="35"/>
      <c r="V13" s="35"/>
    </row>
    <row r="14" spans="1:22" ht="15" x14ac:dyDescent="0.25">
      <c r="A14" s="39" t="s">
        <v>454</v>
      </c>
      <c r="B14" s="41">
        <f>Fiche_Commune!B33</f>
        <v>31</v>
      </c>
      <c r="C14" s="40">
        <f t="shared" si="0"/>
        <v>3.4988713318284424E-2</v>
      </c>
      <c r="D14" s="35"/>
      <c r="E14" s="70" t="s">
        <v>447</v>
      </c>
      <c r="F14" s="71">
        <f>Fiche_Commune!N13</f>
        <v>471</v>
      </c>
      <c r="G14" s="72">
        <f t="shared" ref="G14:G20" si="3">F14/$F$22</f>
        <v>0.53160270880361171</v>
      </c>
      <c r="H14" s="35"/>
      <c r="I14" s="48"/>
      <c r="J14" s="46">
        <f>SUM(J5:J10)</f>
        <v>886</v>
      </c>
      <c r="K14" s="49">
        <f>SUM(K5:K10)</f>
        <v>1</v>
      </c>
      <c r="L14" s="35"/>
      <c r="M14" s="48"/>
      <c r="N14" s="46">
        <f>SUM(N5:N12)</f>
        <v>886</v>
      </c>
      <c r="O14" s="47">
        <f>SUM(O5:O12)</f>
        <v>1</v>
      </c>
      <c r="P14" s="35"/>
      <c r="U14" s="35"/>
      <c r="V14" s="35"/>
    </row>
    <row r="15" spans="1:22" ht="15" x14ac:dyDescent="0.25">
      <c r="A15" s="39"/>
      <c r="B15" s="43"/>
      <c r="C15" s="44"/>
      <c r="D15" s="35"/>
      <c r="E15" s="70">
        <v>1</v>
      </c>
      <c r="F15" s="73">
        <f>Fiche_Commune!O13</f>
        <v>163</v>
      </c>
      <c r="G15" s="72">
        <f t="shared" si="3"/>
        <v>0.18397291196388263</v>
      </c>
      <c r="H15" s="35"/>
      <c r="L15" s="35"/>
      <c r="M15" s="35"/>
      <c r="N15" s="35"/>
      <c r="O15" s="35"/>
      <c r="P15" s="35"/>
      <c r="U15" s="35"/>
      <c r="V15" s="35"/>
    </row>
    <row r="16" spans="1:22" ht="15" x14ac:dyDescent="0.25">
      <c r="A16" s="48"/>
      <c r="B16" s="46">
        <f>SUM(B5:B14)</f>
        <v>886</v>
      </c>
      <c r="C16" s="47">
        <f>B16/$B$16</f>
        <v>1</v>
      </c>
      <c r="D16" s="35"/>
      <c r="E16" s="70">
        <v>2</v>
      </c>
      <c r="F16" s="73">
        <f>Fiche_Commune!P13</f>
        <v>151</v>
      </c>
      <c r="G16" s="72">
        <f t="shared" si="3"/>
        <v>0.17042889390519186</v>
      </c>
      <c r="H16" s="35"/>
      <c r="I16" s="35"/>
      <c r="J16" s="35"/>
      <c r="K16" s="35"/>
      <c r="L16" s="35"/>
      <c r="M16" s="35"/>
      <c r="N16" s="35"/>
      <c r="O16" s="35"/>
      <c r="P16" s="35"/>
      <c r="U16" s="35"/>
      <c r="V16" s="35"/>
    </row>
    <row r="17" spans="1:22" ht="18.75" x14ac:dyDescent="0.3">
      <c r="A17" s="74"/>
      <c r="B17" s="75"/>
      <c r="C17" s="74"/>
      <c r="D17" s="35"/>
      <c r="E17" s="70">
        <v>3</v>
      </c>
      <c r="F17" s="73">
        <f>Fiche_Commune!Q13</f>
        <v>76</v>
      </c>
      <c r="G17" s="72">
        <f t="shared" si="3"/>
        <v>8.5778781038374718E-2</v>
      </c>
      <c r="H17" s="35"/>
      <c r="I17" s="169" t="s">
        <v>458</v>
      </c>
      <c r="J17" s="170"/>
      <c r="K17" s="171"/>
      <c r="L17" s="35"/>
      <c r="M17" s="169" t="s">
        <v>477</v>
      </c>
      <c r="N17" s="170"/>
      <c r="O17" s="171"/>
      <c r="P17" s="35"/>
      <c r="Q17" s="35"/>
      <c r="R17" s="35"/>
      <c r="S17" s="35"/>
      <c r="T17" s="35"/>
      <c r="U17" s="35"/>
      <c r="V17" s="35"/>
    </row>
    <row r="18" spans="1:22" ht="16.350000000000001" customHeight="1" x14ac:dyDescent="0.3">
      <c r="A18" s="169" t="s">
        <v>474</v>
      </c>
      <c r="B18" s="172"/>
      <c r="C18" s="173"/>
      <c r="D18" s="35"/>
      <c r="E18" s="70">
        <v>4</v>
      </c>
      <c r="F18" s="73">
        <f>Fiche_Commune!R13</f>
        <v>15</v>
      </c>
      <c r="G18" s="72">
        <f t="shared" si="3"/>
        <v>1.6930022573363433E-2</v>
      </c>
      <c r="H18" s="35"/>
      <c r="I18" s="36"/>
      <c r="J18" s="37"/>
      <c r="K18" s="38"/>
      <c r="L18" s="35"/>
      <c r="M18" s="76"/>
      <c r="N18" s="37"/>
      <c r="O18" s="38"/>
      <c r="P18" s="35"/>
      <c r="Q18" s="35"/>
      <c r="R18" s="35"/>
      <c r="S18" s="35"/>
      <c r="T18" s="35"/>
      <c r="U18" s="35"/>
      <c r="V18" s="35"/>
    </row>
    <row r="19" spans="1:22" ht="15" x14ac:dyDescent="0.25">
      <c r="A19" s="36"/>
      <c r="B19" s="37"/>
      <c r="C19" s="38"/>
      <c r="D19" s="35"/>
      <c r="E19" s="70" t="s">
        <v>521</v>
      </c>
      <c r="F19" s="73">
        <f>Fiche_Commune!S13+Fiche_Commune!T13</f>
        <v>10</v>
      </c>
      <c r="G19" s="72">
        <f t="shared" si="3"/>
        <v>1.1286681715575621E-2</v>
      </c>
      <c r="H19" s="35"/>
      <c r="I19" s="39" t="s">
        <v>507</v>
      </c>
      <c r="J19" s="41">
        <f>Fiche_Commune!J21+Fiche_Commune!J22</f>
        <v>99</v>
      </c>
      <c r="K19" s="65">
        <f t="shared" ref="K19:K24" si="4">J19/$J$28</f>
        <v>0.11173814898419865</v>
      </c>
      <c r="L19" s="35"/>
      <c r="M19" s="39" t="s">
        <v>480</v>
      </c>
      <c r="N19" s="41">
        <f>Fiche_Commune!J40</f>
        <v>0</v>
      </c>
      <c r="O19" s="77">
        <f t="shared" ref="O19:O26" si="5">N19/$N$30</f>
        <v>0</v>
      </c>
      <c r="P19" s="35"/>
      <c r="Q19" s="35"/>
      <c r="R19" s="35"/>
      <c r="S19" s="35"/>
      <c r="T19" s="35"/>
      <c r="U19" s="35"/>
    </row>
    <row r="20" spans="1:22" ht="15" x14ac:dyDescent="0.25">
      <c r="A20" s="39" t="s">
        <v>479</v>
      </c>
      <c r="B20" s="78">
        <f>Fiche_Commune!B39</f>
        <v>406</v>
      </c>
      <c r="C20" s="55">
        <f>B20/$B$26</f>
        <v>0.45823927765237021</v>
      </c>
      <c r="D20" s="35"/>
      <c r="E20" s="36" t="s">
        <v>454</v>
      </c>
      <c r="F20" s="73">
        <f>Fiche_Commune!U11</f>
        <v>0</v>
      </c>
      <c r="G20" s="72">
        <f t="shared" si="3"/>
        <v>0</v>
      </c>
      <c r="H20" s="35"/>
      <c r="I20" s="39" t="s">
        <v>353</v>
      </c>
      <c r="J20" s="41">
        <f>Fiche_Commune!J23</f>
        <v>260</v>
      </c>
      <c r="K20" s="65">
        <f t="shared" si="4"/>
        <v>0.29345372460496616</v>
      </c>
      <c r="L20" s="35"/>
      <c r="M20" s="39" t="s">
        <v>522</v>
      </c>
      <c r="N20" s="41">
        <f>Fiche_Commune!J41+Fiche_Commune!J42</f>
        <v>155</v>
      </c>
      <c r="O20" s="77">
        <f t="shared" si="5"/>
        <v>0.17494356659142213</v>
      </c>
      <c r="P20" s="35"/>
      <c r="Q20" s="35"/>
      <c r="R20" s="35"/>
      <c r="S20" s="35"/>
      <c r="T20" s="35"/>
      <c r="U20" s="35"/>
    </row>
    <row r="21" spans="1:22" ht="15" x14ac:dyDescent="0.25">
      <c r="A21" s="39" t="s">
        <v>5</v>
      </c>
      <c r="B21" s="78">
        <f>Fiche_Commune!B40</f>
        <v>199</v>
      </c>
      <c r="C21" s="55">
        <f>B21/$B$26</f>
        <v>0.22460496613995484</v>
      </c>
      <c r="D21" s="51"/>
      <c r="E21" s="36"/>
      <c r="F21" s="59"/>
      <c r="G21" s="79"/>
      <c r="H21" s="35"/>
      <c r="I21" s="39" t="s">
        <v>354</v>
      </c>
      <c r="J21" s="41">
        <f>Fiche_Commune!J24</f>
        <v>300</v>
      </c>
      <c r="K21" s="65">
        <f t="shared" si="4"/>
        <v>0.33860045146726864</v>
      </c>
      <c r="L21" s="35"/>
      <c r="M21" s="39" t="s">
        <v>523</v>
      </c>
      <c r="N21" s="41">
        <f>Fiche_Commune!J43+Fiche_Commune!J44</f>
        <v>269</v>
      </c>
      <c r="O21" s="77">
        <f t="shared" si="5"/>
        <v>0.30361173814898418</v>
      </c>
      <c r="P21" s="35"/>
      <c r="Q21" s="35"/>
      <c r="R21" s="35"/>
      <c r="S21" s="35"/>
      <c r="T21" s="35"/>
      <c r="U21" s="35"/>
    </row>
    <row r="22" spans="1:22" ht="15" x14ac:dyDescent="0.25">
      <c r="A22" s="39" t="s">
        <v>524</v>
      </c>
      <c r="B22" s="78">
        <f>Fiche_Commune!B41+Fiche_Commune!B42+Fiche_Commune!B43+Fiche_Commune!B44+Fiche_Commune!B45</f>
        <v>281</v>
      </c>
      <c r="C22" s="55">
        <f>B22/$B$26</f>
        <v>0.31715575620767494</v>
      </c>
      <c r="E22" s="60"/>
      <c r="F22" s="61">
        <f>SUM(F14:F20)</f>
        <v>886</v>
      </c>
      <c r="G22" s="80">
        <f>SUM(G14:G20)</f>
        <v>1</v>
      </c>
      <c r="H22" s="35"/>
      <c r="I22" s="39" t="s">
        <v>355</v>
      </c>
      <c r="J22" s="41">
        <f>Fiche_Commune!J25</f>
        <v>162</v>
      </c>
      <c r="K22" s="65">
        <f t="shared" si="4"/>
        <v>0.18284424379232506</v>
      </c>
      <c r="L22" s="35"/>
      <c r="M22" s="39" t="s">
        <v>525</v>
      </c>
      <c r="N22" s="41">
        <f>Fiche_Commune!J45+Fiche_Commune!J46</f>
        <v>210</v>
      </c>
      <c r="O22" s="77">
        <f t="shared" si="5"/>
        <v>0.23702031602708803</v>
      </c>
      <c r="P22" s="35"/>
      <c r="Q22" s="35"/>
      <c r="R22" s="35"/>
      <c r="S22" s="35"/>
      <c r="T22" s="35"/>
      <c r="U22" s="35"/>
    </row>
    <row r="23" spans="1:22" ht="15" x14ac:dyDescent="0.25">
      <c r="A23" s="39"/>
      <c r="B23" s="56"/>
      <c r="C23" s="81"/>
      <c r="H23" s="35"/>
      <c r="I23" s="39" t="s">
        <v>516</v>
      </c>
      <c r="J23" s="41">
        <f>Fiche_Commune!J26+Fiche_Commune!J27+Fiche_Commune!J28+Fiche_Commune!J29+Fiche_Commune!J30+Fiche_Commune!J31+Fiche_Commune!J32</f>
        <v>52</v>
      </c>
      <c r="K23" s="65">
        <f t="shared" si="4"/>
        <v>5.8690744920993229E-2</v>
      </c>
      <c r="L23" s="35"/>
      <c r="M23" s="82" t="s">
        <v>526</v>
      </c>
      <c r="N23" s="41">
        <f>Fiche_Commune!J47+Fiche_Commune!J48</f>
        <v>137</v>
      </c>
      <c r="O23" s="77">
        <f t="shared" si="5"/>
        <v>0.15462753950338601</v>
      </c>
      <c r="P23" s="35"/>
      <c r="Q23" s="35"/>
      <c r="R23" s="35"/>
      <c r="S23" s="35"/>
      <c r="T23" s="35"/>
      <c r="U23" s="35"/>
    </row>
    <row r="24" spans="1:22" ht="15" x14ac:dyDescent="0.25">
      <c r="A24" s="52" t="s">
        <v>527</v>
      </c>
      <c r="B24" s="83">
        <f>Fiche_Commune!B47</f>
        <v>24.384474988099758</v>
      </c>
      <c r="C24" s="81"/>
      <c r="E24" s="35"/>
      <c r="F24" s="35"/>
      <c r="G24" s="35"/>
      <c r="H24" s="35"/>
      <c r="I24" s="39" t="s">
        <v>454</v>
      </c>
      <c r="J24" s="41">
        <f>Fiche_Commune!J33</f>
        <v>13</v>
      </c>
      <c r="K24" s="65">
        <f t="shared" si="4"/>
        <v>1.4672686230248307E-2</v>
      </c>
      <c r="L24" s="35"/>
      <c r="M24" s="39" t="s">
        <v>528</v>
      </c>
      <c r="N24" s="41">
        <f>Fiche_Commune!J49+Fiche_Commune!J50</f>
        <v>72</v>
      </c>
      <c r="O24" s="77">
        <f t="shared" si="5"/>
        <v>8.1264108352144468E-2</v>
      </c>
      <c r="P24" s="35"/>
      <c r="Q24" s="35"/>
      <c r="R24" s="35"/>
      <c r="S24" s="35"/>
      <c r="T24" s="35"/>
      <c r="U24" s="35"/>
    </row>
    <row r="25" spans="1:22" ht="18.75" x14ac:dyDescent="0.3">
      <c r="A25" s="39"/>
      <c r="B25" s="84"/>
      <c r="C25" s="81"/>
      <c r="E25" s="169" t="s">
        <v>476</v>
      </c>
      <c r="F25" s="170"/>
      <c r="G25" s="171"/>
      <c r="H25" s="35"/>
      <c r="I25" s="39"/>
      <c r="J25" s="43"/>
      <c r="K25" s="57"/>
      <c r="L25" s="35"/>
      <c r="M25" s="39" t="s">
        <v>529</v>
      </c>
      <c r="N25" s="41">
        <f>Fiche_Commune!J51+Fiche_Commune!J52</f>
        <v>43</v>
      </c>
      <c r="O25" s="77">
        <f t="shared" si="5"/>
        <v>4.8532731376975169E-2</v>
      </c>
      <c r="P25" s="35"/>
      <c r="Q25" s="35"/>
      <c r="R25" s="35"/>
      <c r="S25" s="35"/>
      <c r="T25" s="35"/>
      <c r="U25" s="35"/>
    </row>
    <row r="26" spans="1:22" ht="18" customHeight="1" x14ac:dyDescent="0.25">
      <c r="A26" s="48"/>
      <c r="B26" s="85">
        <f>SUM(B20:B22)</f>
        <v>886</v>
      </c>
      <c r="C26" s="80">
        <f>B26/$B$26</f>
        <v>1</v>
      </c>
      <c r="E26" s="36"/>
      <c r="F26" s="37"/>
      <c r="G26" s="38"/>
      <c r="H26" s="35"/>
      <c r="I26" s="52" t="s">
        <v>473</v>
      </c>
      <c r="J26" s="53">
        <f>Fiche_Commune!J35</f>
        <v>1155.0046457777682</v>
      </c>
      <c r="K26" s="57"/>
      <c r="L26" s="35"/>
      <c r="M26" s="39" t="s">
        <v>454</v>
      </c>
      <c r="N26" s="41">
        <f>Fiche_Commune!J53</f>
        <v>0</v>
      </c>
      <c r="O26" s="77">
        <f t="shared" si="5"/>
        <v>0</v>
      </c>
      <c r="P26" s="35"/>
      <c r="Q26" s="35"/>
      <c r="R26" s="35"/>
      <c r="S26" s="35"/>
      <c r="T26" s="35"/>
      <c r="U26" s="35"/>
    </row>
    <row r="27" spans="1:22" x14ac:dyDescent="0.2">
      <c r="E27" s="39" t="s">
        <v>305</v>
      </c>
      <c r="F27" s="41">
        <f>Fiche_Commune!F40</f>
        <v>385</v>
      </c>
      <c r="G27" s="55">
        <f t="shared" ref="G27:G32" si="6">F27/$F$36</f>
        <v>0.43453724604966137</v>
      </c>
      <c r="H27" s="35"/>
      <c r="I27" s="39"/>
      <c r="J27" s="43"/>
      <c r="K27" s="42"/>
      <c r="L27" s="35"/>
      <c r="M27" s="82"/>
      <c r="N27" s="43"/>
      <c r="O27" s="86"/>
      <c r="P27" s="35"/>
      <c r="Q27" s="35"/>
      <c r="R27" s="35"/>
      <c r="S27" s="35"/>
      <c r="T27" s="35"/>
      <c r="U27" s="35"/>
    </row>
    <row r="28" spans="1:22" ht="12.6" customHeight="1" x14ac:dyDescent="0.2">
      <c r="B28" s="54"/>
      <c r="E28" s="39" t="s">
        <v>306</v>
      </c>
      <c r="F28" s="41">
        <f>Fiche_Commune!F41</f>
        <v>205</v>
      </c>
      <c r="G28" s="55">
        <f t="shared" si="6"/>
        <v>0.23137697516930023</v>
      </c>
      <c r="H28" s="35"/>
      <c r="I28" s="48"/>
      <c r="J28" s="46">
        <f>SUM(J19:J24)</f>
        <v>886</v>
      </c>
      <c r="K28" s="49">
        <f>SUM(K19:K24)</f>
        <v>1</v>
      </c>
      <c r="L28" s="35"/>
      <c r="M28" s="52" t="s">
        <v>502</v>
      </c>
      <c r="N28" s="87">
        <f>Fiche_Commune!J55</f>
        <v>42.699774266365687</v>
      </c>
      <c r="O28" s="86"/>
      <c r="P28" s="35"/>
      <c r="Q28" s="35"/>
      <c r="R28" s="35"/>
      <c r="S28" s="35"/>
      <c r="T28" s="35"/>
      <c r="U28" s="35"/>
    </row>
    <row r="29" spans="1:22" ht="18.75" x14ac:dyDescent="0.3">
      <c r="A29" s="169" t="s">
        <v>443</v>
      </c>
      <c r="B29" s="170"/>
      <c r="C29" s="171"/>
      <c r="D29" s="51"/>
      <c r="E29" s="39" t="s">
        <v>307</v>
      </c>
      <c r="F29" s="41">
        <f>Fiche_Commune!F42</f>
        <v>124</v>
      </c>
      <c r="G29" s="55">
        <f t="shared" si="6"/>
        <v>0.1399548532731377</v>
      </c>
      <c r="H29" s="35"/>
      <c r="I29" s="35"/>
      <c r="J29" s="35"/>
      <c r="K29" s="35"/>
      <c r="L29" s="35"/>
      <c r="M29" s="39"/>
      <c r="N29" s="43"/>
      <c r="O29" s="86"/>
      <c r="T29" s="35"/>
      <c r="U29" s="35"/>
    </row>
    <row r="30" spans="1:22" ht="14.45" customHeight="1" x14ac:dyDescent="0.3">
      <c r="A30" s="36"/>
      <c r="B30" s="37"/>
      <c r="C30" s="38"/>
      <c r="D30" s="51"/>
      <c r="E30" s="39" t="s">
        <v>308</v>
      </c>
      <c r="F30" s="41">
        <f>Fiche_Commune!F43</f>
        <v>100</v>
      </c>
      <c r="G30" s="55">
        <f t="shared" si="6"/>
        <v>0.11286681715575621</v>
      </c>
      <c r="H30" s="35"/>
      <c r="I30" s="169" t="s">
        <v>489</v>
      </c>
      <c r="J30" s="170"/>
      <c r="K30" s="171"/>
      <c r="L30" s="35"/>
      <c r="M30" s="48"/>
      <c r="N30" s="46">
        <f>SUM(N19:N26)</f>
        <v>886</v>
      </c>
      <c r="O30" s="88">
        <f>SUM(O19:O26)</f>
        <v>1</v>
      </c>
      <c r="T30" s="35"/>
      <c r="U30" s="35"/>
    </row>
    <row r="31" spans="1:22" x14ac:dyDescent="0.2">
      <c r="A31" s="39" t="s">
        <v>330</v>
      </c>
      <c r="B31" s="41">
        <f>Fiche_Commune!J7</f>
        <v>4</v>
      </c>
      <c r="C31" s="66">
        <f t="shared" ref="C31:C39" si="7">B31/$B$41</f>
        <v>4.5146726862302479E-3</v>
      </c>
      <c r="D31" s="51"/>
      <c r="E31" s="39" t="s">
        <v>530</v>
      </c>
      <c r="F31" s="41">
        <f>Fiche_Commune!F44+Fiche_Commune!F45+Fiche_Commune!F46+Fiche_Commune!F47</f>
        <v>72</v>
      </c>
      <c r="G31" s="55">
        <f t="shared" si="6"/>
        <v>8.1264108352144468E-2</v>
      </c>
      <c r="H31" s="35"/>
      <c r="I31" s="36"/>
      <c r="J31" s="37"/>
      <c r="K31" s="38"/>
      <c r="L31" s="35"/>
      <c r="T31" s="35"/>
      <c r="U31" s="35"/>
    </row>
    <row r="32" spans="1:22" ht="15.6" customHeight="1" x14ac:dyDescent="0.25">
      <c r="A32" s="39" t="s">
        <v>446</v>
      </c>
      <c r="B32" s="41">
        <f>Fiche_Commune!J8</f>
        <v>24</v>
      </c>
      <c r="C32" s="66">
        <f t="shared" si="7"/>
        <v>2.7088036117381489E-2</v>
      </c>
      <c r="D32" s="51"/>
      <c r="E32" s="39" t="s">
        <v>454</v>
      </c>
      <c r="F32" s="41">
        <f>J48</f>
        <v>0</v>
      </c>
      <c r="G32" s="55">
        <f t="shared" si="6"/>
        <v>0</v>
      </c>
      <c r="H32" s="35"/>
      <c r="I32" s="36" t="s">
        <v>494</v>
      </c>
      <c r="J32" s="89">
        <f>Fiche_Commune!N48</f>
        <v>537</v>
      </c>
      <c r="K32" s="58">
        <f>J32/$J$37</f>
        <v>0.60609480812641081</v>
      </c>
      <c r="L32" s="35"/>
      <c r="P32" s="35"/>
      <c r="U32" s="35"/>
      <c r="V32" s="35"/>
    </row>
    <row r="33" spans="1:22" ht="18.75" x14ac:dyDescent="0.3">
      <c r="A33" s="39" t="s">
        <v>451</v>
      </c>
      <c r="B33" s="41">
        <f>Fiche_Commune!J10</f>
        <v>49</v>
      </c>
      <c r="C33" s="66">
        <f t="shared" si="7"/>
        <v>5.5304740406320545E-2</v>
      </c>
      <c r="D33" s="51"/>
      <c r="E33" s="39"/>
      <c r="F33" s="43"/>
      <c r="G33" s="57"/>
      <c r="H33" s="35"/>
      <c r="I33" s="36" t="s">
        <v>497</v>
      </c>
      <c r="J33" s="89">
        <f>Fiche_Commune!N49</f>
        <v>255</v>
      </c>
      <c r="K33" s="58">
        <f>J33/$J$37</f>
        <v>0.28781038374717832</v>
      </c>
      <c r="L33" s="35"/>
      <c r="M33" s="169" t="s">
        <v>531</v>
      </c>
      <c r="N33" s="172"/>
      <c r="O33" s="173"/>
      <c r="P33" s="35"/>
      <c r="U33" s="35"/>
      <c r="V33" s="35"/>
    </row>
    <row r="34" spans="1:22" ht="16.7" customHeight="1" x14ac:dyDescent="0.25">
      <c r="A34" s="39" t="s">
        <v>453</v>
      </c>
      <c r="B34" s="41">
        <f>Fiche_Commune!J11</f>
        <v>425</v>
      </c>
      <c r="C34" s="66">
        <f t="shared" si="7"/>
        <v>0.47968397291196391</v>
      </c>
      <c r="D34" s="51"/>
      <c r="E34" s="52" t="s">
        <v>495</v>
      </c>
      <c r="F34" s="90">
        <f>Fiche_Commune!F49</f>
        <v>2.2268623024830698</v>
      </c>
      <c r="G34" s="57"/>
      <c r="H34" s="35"/>
      <c r="I34" s="36" t="s">
        <v>499</v>
      </c>
      <c r="J34" s="89">
        <f>Fiche_Commune!N50</f>
        <v>41</v>
      </c>
      <c r="K34" s="58">
        <f>J34/$J$37</f>
        <v>4.6275395033860044E-2</v>
      </c>
      <c r="L34" s="35"/>
      <c r="M34" s="36"/>
      <c r="N34" s="37"/>
      <c r="O34" s="38"/>
      <c r="P34" s="35"/>
      <c r="U34" s="35"/>
      <c r="V34" s="35"/>
    </row>
    <row r="35" spans="1:22" ht="15" x14ac:dyDescent="0.25">
      <c r="A35" s="39" t="s">
        <v>338</v>
      </c>
      <c r="B35" s="41">
        <f>Fiche_Commune!J12</f>
        <v>127</v>
      </c>
      <c r="C35" s="66">
        <f t="shared" si="7"/>
        <v>0.14334085778781039</v>
      </c>
      <c r="D35" s="51"/>
      <c r="E35" s="39"/>
      <c r="F35" s="43"/>
      <c r="G35" s="67"/>
      <c r="H35" s="35"/>
      <c r="I35" s="36" t="s">
        <v>501</v>
      </c>
      <c r="J35" s="89">
        <f>Fiche_Commune!N51</f>
        <v>16</v>
      </c>
      <c r="K35" s="58">
        <f>J35/$J$37</f>
        <v>1.8058690744920992E-2</v>
      </c>
      <c r="L35" s="35"/>
      <c r="M35" s="39" t="s">
        <v>532</v>
      </c>
      <c r="N35" s="41">
        <f>Fiche_Commune!R23</f>
        <v>64</v>
      </c>
      <c r="O35" s="55">
        <f>N35/$N$41</f>
        <v>7.2234762979683967E-2</v>
      </c>
    </row>
    <row r="36" spans="1:22" ht="15" x14ac:dyDescent="0.25">
      <c r="A36" s="39" t="s">
        <v>339</v>
      </c>
      <c r="B36" s="41">
        <f>Fiche_Commune!J13</f>
        <v>10</v>
      </c>
      <c r="C36" s="66">
        <f t="shared" si="7"/>
        <v>1.1286681715575621E-2</v>
      </c>
      <c r="D36" s="51"/>
      <c r="E36" s="48"/>
      <c r="F36" s="46">
        <f>SUM(F27:F32)</f>
        <v>886</v>
      </c>
      <c r="G36" s="49">
        <f>SUM(G27:G32)</f>
        <v>1</v>
      </c>
      <c r="H36" s="35"/>
      <c r="I36" s="36" t="s">
        <v>454</v>
      </c>
      <c r="J36" s="89">
        <f>Fiche_Commune!N52</f>
        <v>37</v>
      </c>
      <c r="K36" s="58">
        <f>J36/$J$37</f>
        <v>4.17607223476298E-2</v>
      </c>
      <c r="L36" s="35"/>
      <c r="M36" s="39" t="s">
        <v>432</v>
      </c>
      <c r="N36" s="41">
        <f>Fiche_Commune!R24</f>
        <v>339</v>
      </c>
      <c r="O36" s="55">
        <f>N36/$N$41</f>
        <v>0.38261851015801357</v>
      </c>
    </row>
    <row r="37" spans="1:22" ht="15" x14ac:dyDescent="0.25">
      <c r="A37" s="39" t="s">
        <v>341</v>
      </c>
      <c r="B37" s="41">
        <f>Fiche_Commune!J14</f>
        <v>59</v>
      </c>
      <c r="C37" s="66">
        <f t="shared" si="7"/>
        <v>6.6591422121896157E-2</v>
      </c>
      <c r="D37" s="51"/>
      <c r="E37" s="35"/>
      <c r="F37" s="35"/>
      <c r="G37" s="35"/>
      <c r="H37" s="35"/>
      <c r="I37" s="60"/>
      <c r="J37" s="61">
        <f>SUM(J32:J36)</f>
        <v>886</v>
      </c>
      <c r="K37" s="62">
        <f>SUM(K32:K36)</f>
        <v>1</v>
      </c>
      <c r="L37" s="35"/>
      <c r="M37" s="39" t="s">
        <v>433</v>
      </c>
      <c r="N37" s="41">
        <f>Fiche_Commune!R25</f>
        <v>272</v>
      </c>
      <c r="O37" s="55">
        <f>N37/$N$41</f>
        <v>0.30699774266365687</v>
      </c>
    </row>
    <row r="38" spans="1:22" x14ac:dyDescent="0.2">
      <c r="A38" s="39" t="s">
        <v>454</v>
      </c>
      <c r="B38" s="41">
        <f>Fiche_Commune!J15</f>
        <v>0</v>
      </c>
      <c r="C38" s="66">
        <f t="shared" si="7"/>
        <v>0</v>
      </c>
      <c r="D38" s="51"/>
      <c r="H38" s="35"/>
      <c r="I38" s="35"/>
      <c r="J38" s="35"/>
      <c r="K38" s="35"/>
      <c r="L38" s="35"/>
      <c r="M38" s="39" t="s">
        <v>434</v>
      </c>
      <c r="N38" s="41">
        <f>Fiche_Commune!R26</f>
        <v>182</v>
      </c>
      <c r="O38" s="55">
        <f>N38/$N$41</f>
        <v>0.2054176072234763</v>
      </c>
    </row>
    <row r="39" spans="1:22" ht="18.75" x14ac:dyDescent="0.3">
      <c r="A39" s="39" t="s">
        <v>333</v>
      </c>
      <c r="B39" s="41">
        <f>Fiche_Commune!J9</f>
        <v>188</v>
      </c>
      <c r="C39" s="66">
        <f t="shared" si="7"/>
        <v>0.21218961625282168</v>
      </c>
      <c r="D39" s="51"/>
      <c r="H39" s="35"/>
      <c r="I39" s="169" t="s">
        <v>471</v>
      </c>
      <c r="J39" s="170"/>
      <c r="K39" s="171"/>
      <c r="L39" s="35"/>
      <c r="M39" s="39" t="s">
        <v>533</v>
      </c>
      <c r="N39" s="41">
        <f>Fiche_Commune!R27+Fiche_Commune!R28</f>
        <v>29</v>
      </c>
      <c r="O39" s="55">
        <f>N39/$N$41</f>
        <v>3.2731376975169299E-2</v>
      </c>
    </row>
    <row r="40" spans="1:22" x14ac:dyDescent="0.2">
      <c r="A40" s="39"/>
      <c r="B40" s="43"/>
      <c r="C40" s="44"/>
      <c r="D40" s="51"/>
      <c r="H40" s="35"/>
      <c r="I40" s="50" t="s">
        <v>423</v>
      </c>
      <c r="J40" s="41">
        <f>Fiche_Commune!R33</f>
        <v>537</v>
      </c>
      <c r="K40" s="40">
        <f t="shared" ref="K40:K47" si="8">J40/$J$49</f>
        <v>0.60609480812641081</v>
      </c>
      <c r="L40" s="35"/>
      <c r="M40" s="39"/>
      <c r="N40" s="43"/>
      <c r="O40" s="57"/>
    </row>
    <row r="41" spans="1:22" x14ac:dyDescent="0.2">
      <c r="A41" s="45"/>
      <c r="B41" s="46">
        <f>SUM(B31:B39)</f>
        <v>886</v>
      </c>
      <c r="C41" s="47">
        <f>SUM(C31:C39)</f>
        <v>1</v>
      </c>
      <c r="D41" s="51"/>
      <c r="H41" s="35"/>
      <c r="I41" s="50" t="s">
        <v>472</v>
      </c>
      <c r="J41" s="41">
        <f>Fiche_Commune!R34</f>
        <v>2</v>
      </c>
      <c r="K41" s="40">
        <f t="shared" si="8"/>
        <v>2.257336343115124E-3</v>
      </c>
      <c r="L41" s="35"/>
      <c r="M41" s="48"/>
      <c r="N41" s="46">
        <f>SUM(N35:N39)</f>
        <v>886</v>
      </c>
      <c r="O41" s="49">
        <f>SUM(O35:O39)</f>
        <v>0.99999999999999989</v>
      </c>
    </row>
    <row r="42" spans="1:22" ht="15" x14ac:dyDescent="0.25">
      <c r="A42" s="37"/>
      <c r="B42" s="91"/>
      <c r="C42" s="92"/>
      <c r="D42" s="51"/>
      <c r="H42" s="35"/>
      <c r="I42" s="50" t="s">
        <v>425</v>
      </c>
      <c r="J42" s="41">
        <f>Fiche_Commune!R35</f>
        <v>69</v>
      </c>
      <c r="K42" s="40">
        <f t="shared" si="8"/>
        <v>7.7878103837471777E-2</v>
      </c>
      <c r="L42" s="35"/>
      <c r="M42" s="35"/>
      <c r="N42" s="35"/>
      <c r="O42" s="35"/>
    </row>
    <row r="43" spans="1:22" ht="15" x14ac:dyDescent="0.25">
      <c r="A43" s="37"/>
      <c r="B43" s="91"/>
      <c r="C43" s="92"/>
      <c r="D43" s="51"/>
      <c r="H43" s="35"/>
      <c r="I43" s="50" t="s">
        <v>426</v>
      </c>
      <c r="J43" s="41">
        <f>Fiche_Commune!R36</f>
        <v>63</v>
      </c>
      <c r="K43" s="40">
        <f t="shared" si="8"/>
        <v>7.1106094808126408E-2</v>
      </c>
      <c r="L43" s="35"/>
      <c r="M43" s="35"/>
      <c r="N43" s="35"/>
      <c r="O43" s="35"/>
    </row>
    <row r="44" spans="1:22" ht="15" x14ac:dyDescent="0.25">
      <c r="A44" s="68"/>
      <c r="B44" s="93"/>
      <c r="C44" s="94"/>
      <c r="D44" s="51"/>
      <c r="H44" s="35"/>
      <c r="I44" s="50" t="s">
        <v>475</v>
      </c>
      <c r="J44" s="41">
        <f>Fiche_Commune!R37</f>
        <v>21</v>
      </c>
      <c r="K44" s="40">
        <f t="shared" si="8"/>
        <v>2.3702031602708805E-2</v>
      </c>
      <c r="L44" s="35"/>
    </row>
    <row r="45" spans="1:22" ht="15" x14ac:dyDescent="0.25">
      <c r="A45" s="68"/>
      <c r="B45" s="93"/>
      <c r="C45" s="94"/>
      <c r="D45" s="51"/>
      <c r="H45" s="35"/>
      <c r="I45" s="50" t="s">
        <v>428</v>
      </c>
      <c r="J45" s="41">
        <f>Fiche_Commune!R38</f>
        <v>82</v>
      </c>
      <c r="K45" s="40">
        <f t="shared" si="8"/>
        <v>9.2550790067720087E-2</v>
      </c>
      <c r="L45" s="35"/>
    </row>
    <row r="46" spans="1:22" ht="15" x14ac:dyDescent="0.25">
      <c r="A46" s="68"/>
      <c r="B46" s="93"/>
      <c r="C46" s="94"/>
      <c r="D46" s="51"/>
      <c r="H46" s="35"/>
      <c r="I46" s="50" t="s">
        <v>429</v>
      </c>
      <c r="J46" s="41">
        <f>Fiche_Commune!R39</f>
        <v>85</v>
      </c>
      <c r="K46" s="40">
        <f t="shared" si="8"/>
        <v>9.5936794582392779E-2</v>
      </c>
      <c r="L46" s="35"/>
    </row>
    <row r="47" spans="1:22" ht="15" x14ac:dyDescent="0.25">
      <c r="A47" s="68"/>
      <c r="B47" s="93"/>
      <c r="C47" s="94"/>
      <c r="D47" s="51"/>
      <c r="H47" s="35"/>
      <c r="I47" s="50" t="s">
        <v>327</v>
      </c>
      <c r="J47" s="41">
        <f>Fiche_Commune!R40</f>
        <v>27</v>
      </c>
      <c r="K47" s="40">
        <f t="shared" si="8"/>
        <v>3.0474040632054177E-2</v>
      </c>
      <c r="L47" s="35"/>
    </row>
    <row r="48" spans="1:22" ht="15" x14ac:dyDescent="0.25">
      <c r="A48" s="68"/>
      <c r="B48" s="93"/>
      <c r="C48" s="94"/>
      <c r="D48" s="51"/>
      <c r="H48" s="35"/>
      <c r="I48" s="39"/>
      <c r="J48" s="43"/>
      <c r="K48" s="44"/>
      <c r="L48" s="35"/>
    </row>
    <row r="49" spans="1:12" ht="15" x14ac:dyDescent="0.25">
      <c r="A49" s="68"/>
      <c r="B49" s="93"/>
      <c r="C49" s="94"/>
      <c r="D49" s="51"/>
      <c r="H49" s="35"/>
      <c r="I49" s="48"/>
      <c r="J49" s="46">
        <f>SUM(J40:J47)</f>
        <v>886</v>
      </c>
      <c r="K49" s="47">
        <f>SUM(K40:K47)</f>
        <v>0.99999999999999989</v>
      </c>
      <c r="L49" s="35"/>
    </row>
    <row r="50" spans="1:12" ht="15" x14ac:dyDescent="0.25">
      <c r="A50" s="68"/>
      <c r="B50" s="93"/>
      <c r="C50" s="94"/>
      <c r="D50" s="51"/>
      <c r="H50" s="35"/>
      <c r="I50" s="84"/>
      <c r="J50" s="95"/>
      <c r="K50" s="96"/>
      <c r="L50" s="35"/>
    </row>
    <row r="51" spans="1:12" ht="15" x14ac:dyDescent="0.25">
      <c r="A51" s="68"/>
      <c r="B51" s="93"/>
      <c r="C51" s="94"/>
      <c r="D51" s="51"/>
      <c r="H51" s="35"/>
      <c r="I51" s="84"/>
      <c r="J51" s="95"/>
      <c r="K51" s="96"/>
      <c r="L51" s="35"/>
    </row>
    <row r="52" spans="1:12" ht="15" x14ac:dyDescent="0.25">
      <c r="A52" s="68"/>
      <c r="B52" s="93"/>
      <c r="C52" s="94"/>
      <c r="D52" s="51"/>
      <c r="H52" s="35"/>
      <c r="I52" s="84"/>
      <c r="J52" s="95"/>
      <c r="K52" s="96"/>
      <c r="L52" s="35"/>
    </row>
  </sheetData>
  <sheetProtection sheet="1" objects="1" scenarios="1"/>
  <mergeCells count="15">
    <mergeCell ref="A18:C18"/>
    <mergeCell ref="E25:G25"/>
    <mergeCell ref="A29:C29"/>
    <mergeCell ref="A1:O1"/>
    <mergeCell ref="A2:O2"/>
    <mergeCell ref="A3:C3"/>
    <mergeCell ref="E3:G3"/>
    <mergeCell ref="I3:K3"/>
    <mergeCell ref="M3:O3"/>
    <mergeCell ref="I30:K30"/>
    <mergeCell ref="M33:O33"/>
    <mergeCell ref="I39:K39"/>
    <mergeCell ref="E12:G12"/>
    <mergeCell ref="I17:K17"/>
    <mergeCell ref="M17:O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topLeftCell="A118"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5" width="10.140625" customWidth="1"/>
    <col min="6" max="6" width="10" customWidth="1"/>
    <col min="7" max="7" width="10.140625" customWidth="1"/>
    <col min="8" max="8" width="10" customWidth="1"/>
    <col min="9" max="13" width="10.140625" customWidth="1"/>
    <col min="14" max="14" width="10" customWidth="1"/>
    <col min="15" max="20" width="10.140625" customWidth="1"/>
  </cols>
  <sheetData>
    <row r="1" spans="1:20" s="1" customFormat="1" ht="14.1" customHeight="1" x14ac:dyDescent="0.2">
      <c r="A1" s="18" t="s">
        <v>0</v>
      </c>
      <c r="B1" s="24" t="s">
        <v>1</v>
      </c>
      <c r="C1" s="18" t="s">
        <v>2</v>
      </c>
      <c r="D1" s="18" t="s">
        <v>284</v>
      </c>
      <c r="E1" s="18" t="s">
        <v>285</v>
      </c>
      <c r="F1" s="18" t="s">
        <v>286</v>
      </c>
      <c r="G1" s="18" t="s">
        <v>287</v>
      </c>
      <c r="H1" s="18" t="s">
        <v>288</v>
      </c>
      <c r="I1" s="18" t="s">
        <v>289</v>
      </c>
      <c r="J1" s="18" t="s">
        <v>290</v>
      </c>
      <c r="K1" s="18" t="s">
        <v>291</v>
      </c>
      <c r="L1" s="18" t="s">
        <v>292</v>
      </c>
      <c r="M1" s="18" t="s">
        <v>293</v>
      </c>
      <c r="N1" s="18" t="s">
        <v>294</v>
      </c>
      <c r="O1" s="18" t="s">
        <v>295</v>
      </c>
      <c r="P1" s="18" t="s">
        <v>296</v>
      </c>
      <c r="Q1" s="18" t="s">
        <v>297</v>
      </c>
      <c r="R1" s="18" t="s">
        <v>11</v>
      </c>
      <c r="S1" s="18" t="s">
        <v>298</v>
      </c>
      <c r="T1" s="18" t="s">
        <v>299</v>
      </c>
    </row>
    <row r="2" spans="1:20" s="1" customFormat="1" ht="14.1" customHeight="1" x14ac:dyDescent="0.2">
      <c r="A2" s="4" t="s">
        <v>178</v>
      </c>
      <c r="B2" s="5" t="s">
        <v>179</v>
      </c>
      <c r="C2" s="6">
        <v>373</v>
      </c>
      <c r="D2" s="12">
        <v>52.128686327077745</v>
      </c>
      <c r="E2" s="6"/>
      <c r="F2" s="6">
        <v>6</v>
      </c>
      <c r="G2" s="6">
        <v>15</v>
      </c>
      <c r="H2" s="6">
        <v>26</v>
      </c>
      <c r="I2" s="6">
        <v>38</v>
      </c>
      <c r="J2" s="6">
        <v>40</v>
      </c>
      <c r="K2" s="6">
        <v>34</v>
      </c>
      <c r="L2" s="6">
        <v>36</v>
      </c>
      <c r="M2" s="6">
        <v>57</v>
      </c>
      <c r="N2" s="6">
        <v>40</v>
      </c>
      <c r="O2" s="6">
        <v>31</v>
      </c>
      <c r="P2" s="6">
        <v>31</v>
      </c>
      <c r="Q2" s="6">
        <v>19</v>
      </c>
      <c r="R2" s="6"/>
      <c r="S2" s="6"/>
      <c r="T2" s="6"/>
    </row>
    <row r="3" spans="1:20" s="1" customFormat="1" ht="14.1" customHeight="1" x14ac:dyDescent="0.2">
      <c r="A3" s="4" t="s">
        <v>28</v>
      </c>
      <c r="B3" s="5" t="s">
        <v>29</v>
      </c>
      <c r="C3" s="6">
        <v>19</v>
      </c>
      <c r="D3" s="12">
        <v>49.05263157894737</v>
      </c>
      <c r="E3" s="6">
        <v>1</v>
      </c>
      <c r="F3" s="6"/>
      <c r="G3" s="6"/>
      <c r="H3" s="6">
        <v>5</v>
      </c>
      <c r="I3" s="6"/>
      <c r="J3" s="6">
        <v>4</v>
      </c>
      <c r="K3" s="6"/>
      <c r="L3" s="6">
        <v>2</v>
      </c>
      <c r="M3" s="6">
        <v>1</v>
      </c>
      <c r="N3" s="6">
        <v>1</v>
      </c>
      <c r="O3" s="6">
        <v>2</v>
      </c>
      <c r="P3" s="6">
        <v>1</v>
      </c>
      <c r="Q3" s="6">
        <v>2</v>
      </c>
      <c r="R3" s="6"/>
      <c r="S3" s="6"/>
      <c r="T3" s="6"/>
    </row>
    <row r="4" spans="1:20" s="1" customFormat="1" ht="14.1" customHeight="1" x14ac:dyDescent="0.2">
      <c r="A4" s="14" t="s">
        <v>74</v>
      </c>
      <c r="B4" s="19" t="s">
        <v>75</v>
      </c>
      <c r="C4" s="27">
        <v>46</v>
      </c>
      <c r="D4" s="31">
        <v>43.673913043478258</v>
      </c>
      <c r="E4" s="27"/>
      <c r="F4" s="27">
        <v>1</v>
      </c>
      <c r="G4" s="27">
        <v>6</v>
      </c>
      <c r="H4" s="27">
        <v>9</v>
      </c>
      <c r="I4" s="27">
        <v>5</v>
      </c>
      <c r="J4" s="27">
        <v>7</v>
      </c>
      <c r="K4" s="27">
        <v>2</v>
      </c>
      <c r="L4" s="27">
        <v>4</v>
      </c>
      <c r="M4" s="27">
        <v>6</v>
      </c>
      <c r="N4" s="27">
        <v>2</v>
      </c>
      <c r="O4" s="27">
        <v>1</v>
      </c>
      <c r="P4" s="27">
        <v>2</v>
      </c>
      <c r="Q4" s="27">
        <v>1</v>
      </c>
      <c r="R4" s="27"/>
      <c r="S4" s="27"/>
      <c r="T4" s="27"/>
    </row>
    <row r="5" spans="1:20" s="1" customFormat="1" ht="14.1" customHeight="1" x14ac:dyDescent="0.2">
      <c r="A5" s="14" t="s">
        <v>150</v>
      </c>
      <c r="B5" s="20" t="s">
        <v>151</v>
      </c>
      <c r="C5" s="26">
        <v>366</v>
      </c>
      <c r="D5" s="33">
        <v>45.464480874316941</v>
      </c>
      <c r="E5" s="26">
        <v>5</v>
      </c>
      <c r="F5" s="26">
        <v>20</v>
      </c>
      <c r="G5" s="26">
        <v>27</v>
      </c>
      <c r="H5" s="26">
        <v>47</v>
      </c>
      <c r="I5" s="26">
        <v>49</v>
      </c>
      <c r="J5" s="26">
        <v>48</v>
      </c>
      <c r="K5" s="26">
        <v>36</v>
      </c>
      <c r="L5" s="26">
        <v>38</v>
      </c>
      <c r="M5" s="26">
        <v>24</v>
      </c>
      <c r="N5" s="26">
        <v>18</v>
      </c>
      <c r="O5" s="26">
        <v>21</v>
      </c>
      <c r="P5" s="26">
        <v>15</v>
      </c>
      <c r="Q5" s="26">
        <v>18</v>
      </c>
      <c r="R5" s="26"/>
      <c r="S5" s="26"/>
      <c r="T5" s="26"/>
    </row>
    <row r="6" spans="1:20" s="1" customFormat="1" ht="18.2" customHeight="1" x14ac:dyDescent="0.2">
      <c r="A6" s="14" t="s">
        <v>254</v>
      </c>
      <c r="B6" s="19" t="s">
        <v>255</v>
      </c>
      <c r="C6" s="25">
        <v>186</v>
      </c>
      <c r="D6" s="32">
        <v>46.365591397849464</v>
      </c>
      <c r="E6" s="25"/>
      <c r="F6" s="25">
        <v>12</v>
      </c>
      <c r="G6" s="26">
        <v>24</v>
      </c>
      <c r="H6" s="26">
        <v>19</v>
      </c>
      <c r="I6" s="26">
        <v>17</v>
      </c>
      <c r="J6" s="26">
        <v>16</v>
      </c>
      <c r="K6" s="26">
        <v>16</v>
      </c>
      <c r="L6" s="26">
        <v>15</v>
      </c>
      <c r="M6" s="26">
        <v>20</v>
      </c>
      <c r="N6" s="26">
        <v>21</v>
      </c>
      <c r="O6" s="26">
        <v>10</v>
      </c>
      <c r="P6" s="26">
        <v>10</v>
      </c>
      <c r="Q6" s="26">
        <v>6</v>
      </c>
      <c r="R6" s="26"/>
      <c r="S6" s="26"/>
      <c r="T6" s="26"/>
    </row>
    <row r="7" spans="1:20" s="1" customFormat="1" ht="22.7" customHeight="1" x14ac:dyDescent="0.2">
      <c r="A7" s="16" t="s">
        <v>72</v>
      </c>
      <c r="B7" s="22" t="s">
        <v>73</v>
      </c>
      <c r="C7" s="27">
        <v>49</v>
      </c>
      <c r="D7" s="31">
        <v>46.816326530612244</v>
      </c>
      <c r="E7" s="27"/>
      <c r="F7" s="27">
        <v>1</v>
      </c>
      <c r="G7" s="27">
        <v>3</v>
      </c>
      <c r="H7" s="27">
        <v>7</v>
      </c>
      <c r="I7" s="27">
        <v>9</v>
      </c>
      <c r="J7" s="27">
        <v>2</v>
      </c>
      <c r="K7" s="27">
        <v>9</v>
      </c>
      <c r="L7" s="27">
        <v>7</v>
      </c>
      <c r="M7" s="27">
        <v>1</v>
      </c>
      <c r="N7" s="27">
        <v>6</v>
      </c>
      <c r="O7" s="27"/>
      <c r="P7" s="27">
        <v>1</v>
      </c>
      <c r="Q7" s="27">
        <v>3</v>
      </c>
      <c r="R7" s="27"/>
      <c r="S7" s="27"/>
      <c r="T7" s="27"/>
    </row>
    <row r="8" spans="1:20" s="1" customFormat="1" ht="14.1" customHeight="1" x14ac:dyDescent="0.2">
      <c r="A8" s="4" t="s">
        <v>282</v>
      </c>
      <c r="B8" s="5" t="s">
        <v>283</v>
      </c>
      <c r="C8" s="6">
        <v>171</v>
      </c>
      <c r="D8" s="12">
        <v>44.906432748538009</v>
      </c>
      <c r="E8" s="6">
        <v>2</v>
      </c>
      <c r="F8" s="6">
        <v>8</v>
      </c>
      <c r="G8" s="6">
        <v>14</v>
      </c>
      <c r="H8" s="6">
        <v>24</v>
      </c>
      <c r="I8" s="6">
        <v>22</v>
      </c>
      <c r="J8" s="6">
        <v>17</v>
      </c>
      <c r="K8" s="6">
        <v>17</v>
      </c>
      <c r="L8" s="6">
        <v>21</v>
      </c>
      <c r="M8" s="6">
        <v>21</v>
      </c>
      <c r="N8" s="6">
        <v>9</v>
      </c>
      <c r="O8" s="6">
        <v>8</v>
      </c>
      <c r="P8" s="6">
        <v>3</v>
      </c>
      <c r="Q8" s="6">
        <v>5</v>
      </c>
      <c r="R8" s="6"/>
      <c r="S8" s="6"/>
      <c r="T8" s="6"/>
    </row>
    <row r="9" spans="1:20" s="1" customFormat="1" ht="14.1" customHeight="1" x14ac:dyDescent="0.2">
      <c r="A9" s="4" t="s">
        <v>194</v>
      </c>
      <c r="B9" s="5" t="s">
        <v>195</v>
      </c>
      <c r="C9" s="6">
        <v>32</v>
      </c>
      <c r="D9" s="12">
        <v>45</v>
      </c>
      <c r="E9" s="6"/>
      <c r="F9" s="6">
        <v>1</v>
      </c>
      <c r="G9" s="6">
        <v>4</v>
      </c>
      <c r="H9" s="6">
        <v>7</v>
      </c>
      <c r="I9" s="6">
        <v>4</v>
      </c>
      <c r="J9" s="6">
        <v>2</v>
      </c>
      <c r="K9" s="6">
        <v>2</v>
      </c>
      <c r="L9" s="6">
        <v>2</v>
      </c>
      <c r="M9" s="6">
        <v>5</v>
      </c>
      <c r="N9" s="6">
        <v>1</v>
      </c>
      <c r="O9" s="6">
        <v>1</v>
      </c>
      <c r="P9" s="6">
        <v>1</v>
      </c>
      <c r="Q9" s="6">
        <v>2</v>
      </c>
      <c r="R9" s="6"/>
      <c r="S9" s="6"/>
      <c r="T9" s="6"/>
    </row>
    <row r="10" spans="1:20" s="1" customFormat="1" ht="14.1" customHeight="1" x14ac:dyDescent="0.2">
      <c r="A10" s="14" t="s">
        <v>148</v>
      </c>
      <c r="B10" s="19" t="s">
        <v>149</v>
      </c>
      <c r="C10" s="27">
        <v>261</v>
      </c>
      <c r="D10" s="31">
        <v>41.482758620689658</v>
      </c>
      <c r="E10" s="27">
        <v>1</v>
      </c>
      <c r="F10" s="27">
        <v>25</v>
      </c>
      <c r="G10" s="27">
        <v>35</v>
      </c>
      <c r="H10" s="27">
        <v>44</v>
      </c>
      <c r="I10" s="27">
        <v>36</v>
      </c>
      <c r="J10" s="27">
        <v>25</v>
      </c>
      <c r="K10" s="27">
        <v>28</v>
      </c>
      <c r="L10" s="27">
        <v>21</v>
      </c>
      <c r="M10" s="27">
        <v>12</v>
      </c>
      <c r="N10" s="27">
        <v>3</v>
      </c>
      <c r="O10" s="27">
        <v>17</v>
      </c>
      <c r="P10" s="27">
        <v>3</v>
      </c>
      <c r="Q10" s="27">
        <v>11</v>
      </c>
      <c r="R10" s="27"/>
      <c r="S10" s="27"/>
      <c r="T10" s="27"/>
    </row>
    <row r="11" spans="1:20" s="1" customFormat="1" ht="14.1" customHeight="1" x14ac:dyDescent="0.2">
      <c r="A11" s="14" t="s">
        <v>252</v>
      </c>
      <c r="B11" s="20" t="s">
        <v>253</v>
      </c>
      <c r="C11" s="26">
        <v>14</v>
      </c>
      <c r="D11" s="33">
        <v>41.285714285714285</v>
      </c>
      <c r="E11" s="26"/>
      <c r="F11" s="26"/>
      <c r="G11" s="26">
        <v>1</v>
      </c>
      <c r="H11" s="26">
        <v>5</v>
      </c>
      <c r="I11" s="26">
        <v>3</v>
      </c>
      <c r="J11" s="26">
        <v>2</v>
      </c>
      <c r="K11" s="26"/>
      <c r="L11" s="26"/>
      <c r="M11" s="26">
        <v>1</v>
      </c>
      <c r="N11" s="26">
        <v>1</v>
      </c>
      <c r="O11" s="26"/>
      <c r="P11" s="26"/>
      <c r="Q11" s="26">
        <v>1</v>
      </c>
      <c r="R11" s="26"/>
      <c r="S11" s="26"/>
      <c r="T11" s="26"/>
    </row>
    <row r="12" spans="1:20" s="1" customFormat="1" ht="18.2" customHeight="1" x14ac:dyDescent="0.2">
      <c r="A12" s="14" t="s">
        <v>250</v>
      </c>
      <c r="B12" s="19" t="s">
        <v>251</v>
      </c>
      <c r="C12" s="25">
        <v>104</v>
      </c>
      <c r="D12" s="32">
        <v>48.375</v>
      </c>
      <c r="E12" s="25"/>
      <c r="F12" s="25">
        <v>6</v>
      </c>
      <c r="G12" s="26">
        <v>7</v>
      </c>
      <c r="H12" s="26">
        <v>15</v>
      </c>
      <c r="I12" s="26">
        <v>8</v>
      </c>
      <c r="J12" s="26">
        <v>12</v>
      </c>
      <c r="K12" s="26">
        <v>5</v>
      </c>
      <c r="L12" s="26">
        <v>14</v>
      </c>
      <c r="M12" s="26">
        <v>8</v>
      </c>
      <c r="N12" s="26">
        <v>8</v>
      </c>
      <c r="O12" s="26">
        <v>9</v>
      </c>
      <c r="P12" s="26">
        <v>6</v>
      </c>
      <c r="Q12" s="26">
        <v>6</v>
      </c>
      <c r="R12" s="26"/>
      <c r="S12" s="26"/>
      <c r="T12" s="26"/>
    </row>
    <row r="13" spans="1:20" s="1" customFormat="1" ht="22.7" customHeight="1" x14ac:dyDescent="0.2">
      <c r="A13" s="16" t="s">
        <v>176</v>
      </c>
      <c r="B13" s="22" t="s">
        <v>177</v>
      </c>
      <c r="C13" s="27">
        <v>48</v>
      </c>
      <c r="D13" s="31">
        <v>42.125</v>
      </c>
      <c r="E13" s="27"/>
      <c r="F13" s="27">
        <v>6</v>
      </c>
      <c r="G13" s="27">
        <v>3</v>
      </c>
      <c r="H13" s="27">
        <v>10</v>
      </c>
      <c r="I13" s="27">
        <v>5</v>
      </c>
      <c r="J13" s="27">
        <v>4</v>
      </c>
      <c r="K13" s="27">
        <v>7</v>
      </c>
      <c r="L13" s="27">
        <v>5</v>
      </c>
      <c r="M13" s="27">
        <v>1</v>
      </c>
      <c r="N13" s="27">
        <v>4</v>
      </c>
      <c r="O13" s="27"/>
      <c r="P13" s="27">
        <v>2</v>
      </c>
      <c r="Q13" s="27">
        <v>1</v>
      </c>
      <c r="R13" s="27"/>
      <c r="S13" s="27"/>
      <c r="T13" s="27"/>
    </row>
    <row r="14" spans="1:20" s="1" customFormat="1" ht="14.1" customHeight="1" x14ac:dyDescent="0.2">
      <c r="A14" s="8" t="s">
        <v>26</v>
      </c>
      <c r="B14" s="9" t="s">
        <v>27</v>
      </c>
      <c r="C14" s="10">
        <v>36</v>
      </c>
      <c r="D14" s="13">
        <v>42.555555555555557</v>
      </c>
      <c r="E14" s="10"/>
      <c r="F14" s="10">
        <v>4</v>
      </c>
      <c r="G14" s="10">
        <v>5</v>
      </c>
      <c r="H14" s="10">
        <v>5</v>
      </c>
      <c r="I14" s="10">
        <v>6</v>
      </c>
      <c r="J14" s="10">
        <v>3</v>
      </c>
      <c r="K14" s="10">
        <v>2</v>
      </c>
      <c r="L14" s="10">
        <v>4</v>
      </c>
      <c r="M14" s="10">
        <v>1</v>
      </c>
      <c r="N14" s="10">
        <v>2</v>
      </c>
      <c r="O14" s="10">
        <v>1</v>
      </c>
      <c r="P14" s="10"/>
      <c r="Q14" s="10">
        <v>3</v>
      </c>
      <c r="R14" s="10"/>
      <c r="S14" s="10"/>
      <c r="T14" s="10"/>
    </row>
    <row r="15" spans="1:20" s="1" customFormat="1" ht="14.1" customHeight="1" x14ac:dyDescent="0.2">
      <c r="A15" s="8" t="s">
        <v>280</v>
      </c>
      <c r="B15" s="9" t="s">
        <v>281</v>
      </c>
      <c r="C15" s="10">
        <v>19</v>
      </c>
      <c r="D15" s="13">
        <v>52.473684210526315</v>
      </c>
      <c r="E15" s="10"/>
      <c r="F15" s="10"/>
      <c r="G15" s="10">
        <v>3</v>
      </c>
      <c r="H15" s="10"/>
      <c r="I15" s="10">
        <v>1</v>
      </c>
      <c r="J15" s="10">
        <v>1</v>
      </c>
      <c r="K15" s="10">
        <v>2</v>
      </c>
      <c r="L15" s="10">
        <v>5</v>
      </c>
      <c r="M15" s="10">
        <v>1</v>
      </c>
      <c r="N15" s="10">
        <v>1</v>
      </c>
      <c r="O15" s="10"/>
      <c r="P15" s="10">
        <v>3</v>
      </c>
      <c r="Q15" s="10">
        <v>2</v>
      </c>
      <c r="R15" s="10"/>
      <c r="S15" s="10"/>
      <c r="T15" s="10"/>
    </row>
    <row r="16" spans="1:20" s="1" customFormat="1" ht="14.1" customHeight="1" x14ac:dyDescent="0.2">
      <c r="A16" s="8" t="s">
        <v>90</v>
      </c>
      <c r="B16" s="9" t="s">
        <v>91</v>
      </c>
      <c r="C16" s="10">
        <v>21</v>
      </c>
      <c r="D16" s="13">
        <v>49.38095238095238</v>
      </c>
      <c r="E16" s="10"/>
      <c r="F16" s="10">
        <v>2</v>
      </c>
      <c r="G16" s="10"/>
      <c r="H16" s="10">
        <v>4</v>
      </c>
      <c r="I16" s="10">
        <v>2</v>
      </c>
      <c r="J16" s="10">
        <v>2</v>
      </c>
      <c r="K16" s="10"/>
      <c r="L16" s="10">
        <v>2</v>
      </c>
      <c r="M16" s="10">
        <v>4</v>
      </c>
      <c r="N16" s="10">
        <v>1</v>
      </c>
      <c r="O16" s="10"/>
      <c r="P16" s="10">
        <v>2</v>
      </c>
      <c r="Q16" s="10">
        <v>2</v>
      </c>
      <c r="R16" s="10"/>
      <c r="S16" s="10"/>
      <c r="T16" s="10"/>
    </row>
    <row r="17" spans="1:20" s="1" customFormat="1" ht="14.1" customHeight="1" x14ac:dyDescent="0.2">
      <c r="A17" s="8" t="s">
        <v>24</v>
      </c>
      <c r="B17" s="9" t="s">
        <v>25</v>
      </c>
      <c r="C17" s="10">
        <v>60</v>
      </c>
      <c r="D17" s="13">
        <v>40.483333333333334</v>
      </c>
      <c r="E17" s="10"/>
      <c r="F17" s="10">
        <v>5</v>
      </c>
      <c r="G17" s="10">
        <v>4</v>
      </c>
      <c r="H17" s="10">
        <v>12</v>
      </c>
      <c r="I17" s="10">
        <v>8</v>
      </c>
      <c r="J17" s="10">
        <v>7</v>
      </c>
      <c r="K17" s="10">
        <v>13</v>
      </c>
      <c r="L17" s="10">
        <v>6</v>
      </c>
      <c r="M17" s="10">
        <v>3</v>
      </c>
      <c r="N17" s="10"/>
      <c r="O17" s="10">
        <v>1</v>
      </c>
      <c r="P17" s="10">
        <v>1</v>
      </c>
      <c r="Q17" s="10"/>
      <c r="R17" s="10"/>
      <c r="S17" s="10"/>
      <c r="T17" s="10"/>
    </row>
    <row r="18" spans="1:20" s="1" customFormat="1" ht="14.1" customHeight="1" x14ac:dyDescent="0.2">
      <c r="A18" s="8" t="s">
        <v>146</v>
      </c>
      <c r="B18" s="9" t="s">
        <v>147</v>
      </c>
      <c r="C18" s="10">
        <v>34</v>
      </c>
      <c r="D18" s="13">
        <v>44.647058823529413</v>
      </c>
      <c r="E18" s="10"/>
      <c r="F18" s="10">
        <v>3</v>
      </c>
      <c r="G18" s="10">
        <v>2</v>
      </c>
      <c r="H18" s="10">
        <v>6</v>
      </c>
      <c r="I18" s="10">
        <v>3</v>
      </c>
      <c r="J18" s="10">
        <v>5</v>
      </c>
      <c r="K18" s="10">
        <v>4</v>
      </c>
      <c r="L18" s="10">
        <v>5</v>
      </c>
      <c r="M18" s="10">
        <v>1</v>
      </c>
      <c r="N18" s="10">
        <v>1</v>
      </c>
      <c r="O18" s="10"/>
      <c r="P18" s="10">
        <v>2</v>
      </c>
      <c r="Q18" s="10">
        <v>2</v>
      </c>
      <c r="R18" s="10"/>
      <c r="S18" s="10"/>
      <c r="T18" s="10"/>
    </row>
    <row r="19" spans="1:20" s="1" customFormat="1" ht="14.1" customHeight="1" x14ac:dyDescent="0.2">
      <c r="A19" s="8" t="s">
        <v>70</v>
      </c>
      <c r="B19" s="9" t="s">
        <v>71</v>
      </c>
      <c r="C19" s="10">
        <v>2225</v>
      </c>
      <c r="D19" s="13">
        <v>47.466966292134835</v>
      </c>
      <c r="E19" s="10">
        <v>11</v>
      </c>
      <c r="F19" s="10">
        <v>108</v>
      </c>
      <c r="G19" s="10">
        <v>187</v>
      </c>
      <c r="H19" s="10">
        <v>226</v>
      </c>
      <c r="I19" s="10">
        <v>253</v>
      </c>
      <c r="J19" s="10">
        <v>231</v>
      </c>
      <c r="K19" s="10">
        <v>218</v>
      </c>
      <c r="L19" s="10">
        <v>248</v>
      </c>
      <c r="M19" s="10">
        <v>199</v>
      </c>
      <c r="N19" s="10">
        <v>192</v>
      </c>
      <c r="O19" s="10">
        <v>149</v>
      </c>
      <c r="P19" s="10">
        <v>110</v>
      </c>
      <c r="Q19" s="10">
        <v>93</v>
      </c>
      <c r="R19" s="10"/>
      <c r="S19" s="10"/>
      <c r="T19" s="10"/>
    </row>
    <row r="20" spans="1:20" s="1" customFormat="1" ht="14.1" customHeight="1" x14ac:dyDescent="0.2">
      <c r="A20" s="8" t="s">
        <v>248</v>
      </c>
      <c r="B20" s="9" t="s">
        <v>249</v>
      </c>
      <c r="C20" s="10">
        <v>126</v>
      </c>
      <c r="D20" s="13">
        <v>44.944444444444443</v>
      </c>
      <c r="E20" s="10">
        <v>2</v>
      </c>
      <c r="F20" s="10">
        <v>8</v>
      </c>
      <c r="G20" s="10">
        <v>14</v>
      </c>
      <c r="H20" s="10">
        <v>17</v>
      </c>
      <c r="I20" s="10">
        <v>15</v>
      </c>
      <c r="J20" s="10">
        <v>12</v>
      </c>
      <c r="K20" s="10">
        <v>9</v>
      </c>
      <c r="L20" s="10">
        <v>14</v>
      </c>
      <c r="M20" s="10">
        <v>8</v>
      </c>
      <c r="N20" s="10">
        <v>12</v>
      </c>
      <c r="O20" s="10">
        <v>8</v>
      </c>
      <c r="P20" s="10">
        <v>1</v>
      </c>
      <c r="Q20" s="10">
        <v>6</v>
      </c>
      <c r="R20" s="10"/>
      <c r="S20" s="10"/>
      <c r="T20" s="10"/>
    </row>
    <row r="21" spans="1:20" s="1" customFormat="1" ht="14.1" customHeight="1" x14ac:dyDescent="0.2">
      <c r="A21" s="8" t="s">
        <v>246</v>
      </c>
      <c r="B21" s="9" t="s">
        <v>247</v>
      </c>
      <c r="C21" s="10">
        <v>311</v>
      </c>
      <c r="D21" s="13">
        <v>45.424437299035368</v>
      </c>
      <c r="E21" s="10">
        <v>1</v>
      </c>
      <c r="F21" s="10">
        <v>21</v>
      </c>
      <c r="G21" s="10">
        <v>28</v>
      </c>
      <c r="H21" s="10">
        <v>33</v>
      </c>
      <c r="I21" s="10">
        <v>40</v>
      </c>
      <c r="J21" s="10">
        <v>40</v>
      </c>
      <c r="K21" s="10">
        <v>29</v>
      </c>
      <c r="L21" s="10">
        <v>30</v>
      </c>
      <c r="M21" s="10">
        <v>31</v>
      </c>
      <c r="N21" s="10">
        <v>14</v>
      </c>
      <c r="O21" s="10">
        <v>26</v>
      </c>
      <c r="P21" s="10">
        <v>9</v>
      </c>
      <c r="Q21" s="10">
        <v>9</v>
      </c>
      <c r="R21" s="10"/>
      <c r="S21" s="10"/>
      <c r="T21" s="10"/>
    </row>
    <row r="22" spans="1:20" s="1" customFormat="1" ht="14.1" customHeight="1" x14ac:dyDescent="0.2">
      <c r="A22" s="8" t="s">
        <v>244</v>
      </c>
      <c r="B22" s="9" t="s">
        <v>245</v>
      </c>
      <c r="C22" s="10">
        <v>143</v>
      </c>
      <c r="D22" s="13">
        <v>48.21678321678322</v>
      </c>
      <c r="E22" s="10"/>
      <c r="F22" s="10">
        <v>9</v>
      </c>
      <c r="G22" s="10">
        <v>15</v>
      </c>
      <c r="H22" s="10">
        <v>15</v>
      </c>
      <c r="I22" s="10">
        <v>15</v>
      </c>
      <c r="J22" s="10">
        <v>14</v>
      </c>
      <c r="K22" s="10">
        <v>14</v>
      </c>
      <c r="L22" s="10">
        <v>11</v>
      </c>
      <c r="M22" s="10">
        <v>7</v>
      </c>
      <c r="N22" s="10">
        <v>11</v>
      </c>
      <c r="O22" s="10">
        <v>11</v>
      </c>
      <c r="P22" s="10">
        <v>9</v>
      </c>
      <c r="Q22" s="10">
        <v>12</v>
      </c>
      <c r="R22" s="10"/>
      <c r="S22" s="10"/>
      <c r="T22" s="10"/>
    </row>
    <row r="23" spans="1:20" s="1" customFormat="1" ht="14.1" customHeight="1" x14ac:dyDescent="0.2">
      <c r="A23" s="8" t="s">
        <v>144</v>
      </c>
      <c r="B23" s="9" t="s">
        <v>145</v>
      </c>
      <c r="C23" s="10">
        <v>33</v>
      </c>
      <c r="D23" s="13">
        <v>38.878787878787875</v>
      </c>
      <c r="E23" s="10">
        <v>1</v>
      </c>
      <c r="F23" s="10">
        <v>4</v>
      </c>
      <c r="G23" s="10">
        <v>3</v>
      </c>
      <c r="H23" s="10">
        <v>8</v>
      </c>
      <c r="I23" s="10">
        <v>6</v>
      </c>
      <c r="J23" s="10">
        <v>2</v>
      </c>
      <c r="K23" s="10">
        <v>1</v>
      </c>
      <c r="L23" s="10">
        <v>1</v>
      </c>
      <c r="M23" s="10">
        <v>5</v>
      </c>
      <c r="N23" s="10"/>
      <c r="O23" s="10">
        <v>1</v>
      </c>
      <c r="P23" s="10"/>
      <c r="Q23" s="10">
        <v>1</v>
      </c>
      <c r="R23" s="10"/>
      <c r="S23" s="10"/>
      <c r="T23" s="10"/>
    </row>
    <row r="24" spans="1:20" s="1" customFormat="1" ht="14.1" customHeight="1" x14ac:dyDescent="0.2">
      <c r="A24" s="8" t="s">
        <v>206</v>
      </c>
      <c r="B24" s="9" t="s">
        <v>207</v>
      </c>
      <c r="C24" s="10">
        <v>13</v>
      </c>
      <c r="D24" s="13">
        <v>47</v>
      </c>
      <c r="E24" s="10"/>
      <c r="F24" s="10">
        <v>1</v>
      </c>
      <c r="G24" s="10">
        <v>1</v>
      </c>
      <c r="H24" s="10">
        <v>1</v>
      </c>
      <c r="I24" s="10">
        <v>2</v>
      </c>
      <c r="J24" s="10">
        <v>3</v>
      </c>
      <c r="K24" s="10"/>
      <c r="L24" s="10"/>
      <c r="M24" s="10"/>
      <c r="N24" s="10">
        <v>2</v>
      </c>
      <c r="O24" s="10">
        <v>2</v>
      </c>
      <c r="P24" s="10">
        <v>1</v>
      </c>
      <c r="Q24" s="10"/>
      <c r="R24" s="10"/>
      <c r="S24" s="10"/>
      <c r="T24" s="10"/>
    </row>
    <row r="25" spans="1:20" s="1" customFormat="1" ht="14.1" customHeight="1" x14ac:dyDescent="0.2">
      <c r="A25" s="8" t="s">
        <v>76</v>
      </c>
      <c r="B25" s="9" t="s">
        <v>77</v>
      </c>
      <c r="C25" s="10">
        <v>14</v>
      </c>
      <c r="D25" s="13">
        <v>46</v>
      </c>
      <c r="E25" s="10"/>
      <c r="F25" s="10"/>
      <c r="G25" s="10">
        <v>2</v>
      </c>
      <c r="H25" s="10">
        <v>3</v>
      </c>
      <c r="I25" s="10">
        <v>1</v>
      </c>
      <c r="J25" s="10">
        <v>2</v>
      </c>
      <c r="K25" s="10"/>
      <c r="L25" s="10">
        <v>1</v>
      </c>
      <c r="M25" s="10">
        <v>1</v>
      </c>
      <c r="N25" s="10">
        <v>1</v>
      </c>
      <c r="O25" s="10">
        <v>2</v>
      </c>
      <c r="P25" s="10">
        <v>1</v>
      </c>
      <c r="Q25" s="10"/>
      <c r="R25" s="10"/>
      <c r="S25" s="10"/>
      <c r="T25" s="10"/>
    </row>
    <row r="26" spans="1:20" s="1" customFormat="1" ht="14.1" customHeight="1" x14ac:dyDescent="0.2">
      <c r="A26" s="4" t="s">
        <v>278</v>
      </c>
      <c r="B26" s="5" t="s">
        <v>279</v>
      </c>
      <c r="C26" s="6">
        <v>59</v>
      </c>
      <c r="D26" s="12">
        <v>39.508474576271183</v>
      </c>
      <c r="E26" s="6"/>
      <c r="F26" s="6">
        <v>6</v>
      </c>
      <c r="G26" s="6">
        <v>11</v>
      </c>
      <c r="H26" s="6">
        <v>8</v>
      </c>
      <c r="I26" s="6">
        <v>8</v>
      </c>
      <c r="J26" s="6">
        <v>4</v>
      </c>
      <c r="K26" s="6">
        <v>10</v>
      </c>
      <c r="L26" s="6">
        <v>4</v>
      </c>
      <c r="M26" s="6">
        <v>3</v>
      </c>
      <c r="N26" s="6">
        <v>2</v>
      </c>
      <c r="O26" s="6">
        <v>1</v>
      </c>
      <c r="P26" s="6"/>
      <c r="Q26" s="6">
        <v>2</v>
      </c>
      <c r="R26" s="6"/>
      <c r="S26" s="6"/>
      <c r="T26" s="6"/>
    </row>
    <row r="27" spans="1:20" s="1" customFormat="1" ht="14.1" customHeight="1" x14ac:dyDescent="0.2">
      <c r="A27" s="4" t="s">
        <v>48</v>
      </c>
      <c r="B27" s="5" t="s">
        <v>49</v>
      </c>
      <c r="C27" s="6">
        <v>35</v>
      </c>
      <c r="D27" s="12">
        <v>48.8</v>
      </c>
      <c r="E27" s="6"/>
      <c r="F27" s="6">
        <v>1</v>
      </c>
      <c r="G27" s="6"/>
      <c r="H27" s="6">
        <v>4</v>
      </c>
      <c r="I27" s="6">
        <v>6</v>
      </c>
      <c r="J27" s="6">
        <v>5</v>
      </c>
      <c r="K27" s="6">
        <v>2</v>
      </c>
      <c r="L27" s="6">
        <v>7</v>
      </c>
      <c r="M27" s="6">
        <v>4</v>
      </c>
      <c r="N27" s="6">
        <v>2</v>
      </c>
      <c r="O27" s="6"/>
      <c r="P27" s="6"/>
      <c r="Q27" s="6">
        <v>4</v>
      </c>
      <c r="R27" s="6"/>
      <c r="S27" s="6"/>
      <c r="T27" s="6"/>
    </row>
    <row r="28" spans="1:20" s="1" customFormat="1" ht="14.1" customHeight="1" x14ac:dyDescent="0.2">
      <c r="A28" s="14" t="s">
        <v>224</v>
      </c>
      <c r="B28" s="19" t="s">
        <v>225</v>
      </c>
      <c r="C28" s="27">
        <v>19</v>
      </c>
      <c r="D28" s="31">
        <v>41.473684210526315</v>
      </c>
      <c r="E28" s="27">
        <v>1</v>
      </c>
      <c r="F28" s="27">
        <v>2</v>
      </c>
      <c r="G28" s="27">
        <v>3</v>
      </c>
      <c r="H28" s="27">
        <v>1</v>
      </c>
      <c r="I28" s="27">
        <v>3</v>
      </c>
      <c r="J28" s="27">
        <v>2</v>
      </c>
      <c r="K28" s="27">
        <v>2</v>
      </c>
      <c r="L28" s="27"/>
      <c r="M28" s="27">
        <v>2</v>
      </c>
      <c r="N28" s="27">
        <v>2</v>
      </c>
      <c r="O28" s="27"/>
      <c r="P28" s="27"/>
      <c r="Q28" s="27">
        <v>1</v>
      </c>
      <c r="R28" s="27"/>
      <c r="S28" s="27"/>
      <c r="T28" s="27"/>
    </row>
    <row r="29" spans="1:20" s="1" customFormat="1" ht="14.1" customHeight="1" x14ac:dyDescent="0.2">
      <c r="A29" s="14" t="s">
        <v>22</v>
      </c>
      <c r="B29" s="20" t="s">
        <v>23</v>
      </c>
      <c r="C29" s="26">
        <v>106</v>
      </c>
      <c r="D29" s="33">
        <v>40.622641509433961</v>
      </c>
      <c r="E29" s="26"/>
      <c r="F29" s="26">
        <v>7</v>
      </c>
      <c r="G29" s="26">
        <v>15</v>
      </c>
      <c r="H29" s="26">
        <v>20</v>
      </c>
      <c r="I29" s="26">
        <v>15</v>
      </c>
      <c r="J29" s="26">
        <v>17</v>
      </c>
      <c r="K29" s="26">
        <v>10</v>
      </c>
      <c r="L29" s="26">
        <v>4</v>
      </c>
      <c r="M29" s="26">
        <v>4</v>
      </c>
      <c r="N29" s="26">
        <v>8</v>
      </c>
      <c r="O29" s="26"/>
      <c r="P29" s="26">
        <v>2</v>
      </c>
      <c r="Q29" s="26">
        <v>4</v>
      </c>
      <c r="R29" s="26"/>
      <c r="S29" s="26"/>
      <c r="T29" s="26"/>
    </row>
    <row r="30" spans="1:20" s="1" customFormat="1" ht="18.2" customHeight="1" x14ac:dyDescent="0.2">
      <c r="A30" s="14" t="s">
        <v>20</v>
      </c>
      <c r="B30" s="19" t="s">
        <v>21</v>
      </c>
      <c r="C30" s="25">
        <v>49</v>
      </c>
      <c r="D30" s="32">
        <v>48.816326530612244</v>
      </c>
      <c r="E30" s="25"/>
      <c r="F30" s="25">
        <v>2</v>
      </c>
      <c r="G30" s="26">
        <v>3</v>
      </c>
      <c r="H30" s="26">
        <v>5</v>
      </c>
      <c r="I30" s="26">
        <v>6</v>
      </c>
      <c r="J30" s="26">
        <v>7</v>
      </c>
      <c r="K30" s="26">
        <v>7</v>
      </c>
      <c r="L30" s="26">
        <v>2</v>
      </c>
      <c r="M30" s="26">
        <v>3</v>
      </c>
      <c r="N30" s="26">
        <v>4</v>
      </c>
      <c r="O30" s="26">
        <v>4</v>
      </c>
      <c r="P30" s="26">
        <v>1</v>
      </c>
      <c r="Q30" s="26">
        <v>5</v>
      </c>
      <c r="R30" s="26"/>
      <c r="S30" s="26"/>
      <c r="T30" s="26"/>
    </row>
    <row r="31" spans="1:20" s="1" customFormat="1" ht="22.7" customHeight="1" x14ac:dyDescent="0.2">
      <c r="A31" s="16" t="s">
        <v>204</v>
      </c>
      <c r="B31" s="22" t="s">
        <v>205</v>
      </c>
      <c r="C31" s="27">
        <v>50</v>
      </c>
      <c r="D31" s="31">
        <v>41.12</v>
      </c>
      <c r="E31" s="27"/>
      <c r="F31" s="27">
        <v>5</v>
      </c>
      <c r="G31" s="27">
        <v>8</v>
      </c>
      <c r="H31" s="27">
        <v>6</v>
      </c>
      <c r="I31" s="27">
        <v>7</v>
      </c>
      <c r="J31" s="27">
        <v>4</v>
      </c>
      <c r="K31" s="27">
        <v>8</v>
      </c>
      <c r="L31" s="27">
        <v>3</v>
      </c>
      <c r="M31" s="27">
        <v>3</v>
      </c>
      <c r="N31" s="27">
        <v>1</v>
      </c>
      <c r="O31" s="27">
        <v>3</v>
      </c>
      <c r="P31" s="27">
        <v>1</v>
      </c>
      <c r="Q31" s="27">
        <v>1</v>
      </c>
      <c r="R31" s="27"/>
      <c r="S31" s="27"/>
      <c r="T31" s="27"/>
    </row>
    <row r="32" spans="1:20" s="1" customFormat="1" ht="14.1" customHeight="1" x14ac:dyDescent="0.2">
      <c r="A32" s="4" t="s">
        <v>142</v>
      </c>
      <c r="B32" s="5" t="s">
        <v>143</v>
      </c>
      <c r="C32" s="6">
        <v>888</v>
      </c>
      <c r="D32" s="12">
        <v>40.679054054054056</v>
      </c>
      <c r="E32" s="6">
        <v>3</v>
      </c>
      <c r="F32" s="6">
        <v>63</v>
      </c>
      <c r="G32" s="6">
        <v>128</v>
      </c>
      <c r="H32" s="6">
        <v>144</v>
      </c>
      <c r="I32" s="6">
        <v>136</v>
      </c>
      <c r="J32" s="6">
        <v>106</v>
      </c>
      <c r="K32" s="6">
        <v>100</v>
      </c>
      <c r="L32" s="6">
        <v>66</v>
      </c>
      <c r="M32" s="6">
        <v>55</v>
      </c>
      <c r="N32" s="6">
        <v>35</v>
      </c>
      <c r="O32" s="6">
        <v>30</v>
      </c>
      <c r="P32" s="6">
        <v>10</v>
      </c>
      <c r="Q32" s="6">
        <v>12</v>
      </c>
      <c r="R32" s="6"/>
      <c r="S32" s="6"/>
      <c r="T32" s="6"/>
    </row>
    <row r="33" spans="1:20" s="1" customFormat="1" ht="14.1" customHeight="1" x14ac:dyDescent="0.2">
      <c r="A33" s="4" t="s">
        <v>222</v>
      </c>
      <c r="B33" s="5" t="s">
        <v>223</v>
      </c>
      <c r="C33" s="6">
        <v>11</v>
      </c>
      <c r="D33" s="12">
        <v>49.454545454545453</v>
      </c>
      <c r="E33" s="6"/>
      <c r="F33" s="6"/>
      <c r="G33" s="6"/>
      <c r="H33" s="6">
        <v>1</v>
      </c>
      <c r="I33" s="6">
        <v>1</v>
      </c>
      <c r="J33" s="6">
        <v>2</v>
      </c>
      <c r="K33" s="6"/>
      <c r="L33" s="6">
        <v>3</v>
      </c>
      <c r="M33" s="6">
        <v>2</v>
      </c>
      <c r="N33" s="6">
        <v>2</v>
      </c>
      <c r="O33" s="6"/>
      <c r="P33" s="6"/>
      <c r="Q33" s="6"/>
      <c r="R33" s="6"/>
      <c r="S33" s="6"/>
      <c r="T33" s="6"/>
    </row>
    <row r="34" spans="1:20" s="1" customFormat="1" ht="14.1" customHeight="1" x14ac:dyDescent="0.2">
      <c r="A34" s="14" t="s">
        <v>38</v>
      </c>
      <c r="B34" s="19" t="s">
        <v>39</v>
      </c>
      <c r="C34" s="27">
        <v>13</v>
      </c>
      <c r="D34" s="31">
        <v>41.307692307692307</v>
      </c>
      <c r="E34" s="27"/>
      <c r="F34" s="27"/>
      <c r="G34" s="27">
        <v>3</v>
      </c>
      <c r="H34" s="27">
        <v>2</v>
      </c>
      <c r="I34" s="27"/>
      <c r="J34" s="27">
        <v>3</v>
      </c>
      <c r="K34" s="27">
        <v>1</v>
      </c>
      <c r="L34" s="27">
        <v>2</v>
      </c>
      <c r="M34" s="27">
        <v>1</v>
      </c>
      <c r="N34" s="27">
        <v>1</v>
      </c>
      <c r="O34" s="27"/>
      <c r="P34" s="27"/>
      <c r="Q34" s="27"/>
      <c r="R34" s="27"/>
      <c r="S34" s="27"/>
      <c r="T34" s="27"/>
    </row>
    <row r="35" spans="1:20" s="1" customFormat="1" ht="14.1" customHeight="1" x14ac:dyDescent="0.2">
      <c r="A35" s="14" t="s">
        <v>140</v>
      </c>
      <c r="B35" s="20" t="s">
        <v>141</v>
      </c>
      <c r="C35" s="26">
        <v>128</v>
      </c>
      <c r="D35" s="33">
        <v>42.1640625</v>
      </c>
      <c r="E35" s="26"/>
      <c r="F35" s="26">
        <v>6</v>
      </c>
      <c r="G35" s="26">
        <v>13</v>
      </c>
      <c r="H35" s="26">
        <v>20</v>
      </c>
      <c r="I35" s="26">
        <v>19</v>
      </c>
      <c r="J35" s="26">
        <v>22</v>
      </c>
      <c r="K35" s="26">
        <v>20</v>
      </c>
      <c r="L35" s="26">
        <v>12</v>
      </c>
      <c r="M35" s="26">
        <v>4</v>
      </c>
      <c r="N35" s="26">
        <v>3</v>
      </c>
      <c r="O35" s="26">
        <v>5</v>
      </c>
      <c r="P35" s="26"/>
      <c r="Q35" s="26">
        <v>4</v>
      </c>
      <c r="R35" s="26"/>
      <c r="S35" s="26"/>
      <c r="T35" s="26"/>
    </row>
    <row r="36" spans="1:20" s="1" customFormat="1" ht="18.2" customHeight="1" x14ac:dyDescent="0.2">
      <c r="A36" s="14" t="s">
        <v>138</v>
      </c>
      <c r="B36" s="19" t="s">
        <v>139</v>
      </c>
      <c r="C36" s="25">
        <v>24</v>
      </c>
      <c r="D36" s="32">
        <v>45.083333333333336</v>
      </c>
      <c r="E36" s="25"/>
      <c r="F36" s="25">
        <v>3</v>
      </c>
      <c r="G36" s="26">
        <v>2</v>
      </c>
      <c r="H36" s="26">
        <v>2</v>
      </c>
      <c r="I36" s="26">
        <v>5</v>
      </c>
      <c r="J36" s="26">
        <v>1</v>
      </c>
      <c r="K36" s="26">
        <v>2</v>
      </c>
      <c r="L36" s="26">
        <v>3</v>
      </c>
      <c r="M36" s="26">
        <v>1</v>
      </c>
      <c r="N36" s="26">
        <v>1</v>
      </c>
      <c r="O36" s="26">
        <v>1</v>
      </c>
      <c r="P36" s="26">
        <v>1</v>
      </c>
      <c r="Q36" s="26">
        <v>2</v>
      </c>
      <c r="R36" s="26"/>
      <c r="S36" s="26"/>
      <c r="T36" s="26"/>
    </row>
    <row r="37" spans="1:20" s="1" customFormat="1" ht="22.7" customHeight="1" x14ac:dyDescent="0.2">
      <c r="A37" s="16" t="s">
        <v>18</v>
      </c>
      <c r="B37" s="22" t="s">
        <v>19</v>
      </c>
      <c r="C37" s="27">
        <v>243</v>
      </c>
      <c r="D37" s="31">
        <v>43.382716049382715</v>
      </c>
      <c r="E37" s="27"/>
      <c r="F37" s="27">
        <v>14</v>
      </c>
      <c r="G37" s="27">
        <v>23</v>
      </c>
      <c r="H37" s="27">
        <v>39</v>
      </c>
      <c r="I37" s="27">
        <v>38</v>
      </c>
      <c r="J37" s="27">
        <v>32</v>
      </c>
      <c r="K37" s="27">
        <v>26</v>
      </c>
      <c r="L37" s="27">
        <v>19</v>
      </c>
      <c r="M37" s="27">
        <v>17</v>
      </c>
      <c r="N37" s="27">
        <v>10</v>
      </c>
      <c r="O37" s="27">
        <v>8</v>
      </c>
      <c r="P37" s="27">
        <v>9</v>
      </c>
      <c r="Q37" s="27">
        <v>8</v>
      </c>
      <c r="R37" s="27"/>
      <c r="S37" s="27"/>
      <c r="T37" s="27"/>
    </row>
    <row r="38" spans="1:20" s="1" customFormat="1" ht="14.1" customHeight="1" x14ac:dyDescent="0.2">
      <c r="A38" s="8" t="s">
        <v>136</v>
      </c>
      <c r="B38" s="9" t="s">
        <v>137</v>
      </c>
      <c r="C38" s="10">
        <v>36</v>
      </c>
      <c r="D38" s="13">
        <v>39.833333333333336</v>
      </c>
      <c r="E38" s="10"/>
      <c r="F38" s="10">
        <v>6</v>
      </c>
      <c r="G38" s="10">
        <v>3</v>
      </c>
      <c r="H38" s="10">
        <v>8</v>
      </c>
      <c r="I38" s="10">
        <v>4</v>
      </c>
      <c r="J38" s="10">
        <v>6</v>
      </c>
      <c r="K38" s="10"/>
      <c r="L38" s="10">
        <v>3</v>
      </c>
      <c r="M38" s="10">
        <v>1</v>
      </c>
      <c r="N38" s="10">
        <v>1</v>
      </c>
      <c r="O38" s="10">
        <v>1</v>
      </c>
      <c r="P38" s="10">
        <v>1</v>
      </c>
      <c r="Q38" s="10">
        <v>2</v>
      </c>
      <c r="R38" s="10"/>
      <c r="S38" s="10"/>
      <c r="T38" s="10"/>
    </row>
    <row r="39" spans="1:20" s="1" customFormat="1" ht="14.1" customHeight="1" x14ac:dyDescent="0.2">
      <c r="A39" s="8" t="s">
        <v>16</v>
      </c>
      <c r="B39" s="9" t="s">
        <v>17</v>
      </c>
      <c r="C39" s="10">
        <v>35</v>
      </c>
      <c r="D39" s="13">
        <v>39.200000000000003</v>
      </c>
      <c r="E39" s="10">
        <v>1</v>
      </c>
      <c r="F39" s="10">
        <v>2</v>
      </c>
      <c r="G39" s="10">
        <v>5</v>
      </c>
      <c r="H39" s="10">
        <v>10</v>
      </c>
      <c r="I39" s="10">
        <v>3</v>
      </c>
      <c r="J39" s="10">
        <v>2</v>
      </c>
      <c r="K39" s="10">
        <v>2</v>
      </c>
      <c r="L39" s="10">
        <v>4</v>
      </c>
      <c r="M39" s="10">
        <v>3</v>
      </c>
      <c r="N39" s="10">
        <v>3</v>
      </c>
      <c r="O39" s="10"/>
      <c r="P39" s="10"/>
      <c r="Q39" s="10"/>
      <c r="R39" s="10"/>
      <c r="S39" s="10"/>
      <c r="T39" s="10"/>
    </row>
    <row r="40" spans="1:20" s="1" customFormat="1" ht="14.1" customHeight="1" x14ac:dyDescent="0.2">
      <c r="A40" s="8" t="s">
        <v>202</v>
      </c>
      <c r="B40" s="9" t="s">
        <v>203</v>
      </c>
      <c r="C40" s="10">
        <v>14</v>
      </c>
      <c r="D40" s="13">
        <v>40.5</v>
      </c>
      <c r="E40" s="10"/>
      <c r="F40" s="10"/>
      <c r="G40" s="10">
        <v>3</v>
      </c>
      <c r="H40" s="10">
        <v>3</v>
      </c>
      <c r="I40" s="10">
        <v>2</v>
      </c>
      <c r="J40" s="10">
        <v>3</v>
      </c>
      <c r="K40" s="10">
        <v>2</v>
      </c>
      <c r="L40" s="10"/>
      <c r="M40" s="10"/>
      <c r="N40" s="10"/>
      <c r="O40" s="10"/>
      <c r="P40" s="10"/>
      <c r="Q40" s="10">
        <v>1</v>
      </c>
      <c r="R40" s="10"/>
      <c r="S40" s="10"/>
      <c r="T40" s="10"/>
    </row>
    <row r="41" spans="1:20" s="1" customFormat="1" ht="14.1" customHeight="1" x14ac:dyDescent="0.2">
      <c r="A41" s="8" t="s">
        <v>46</v>
      </c>
      <c r="B41" s="9" t="s">
        <v>47</v>
      </c>
      <c r="C41" s="10">
        <v>20</v>
      </c>
      <c r="D41" s="13">
        <v>46.65</v>
      </c>
      <c r="E41" s="10"/>
      <c r="F41" s="10">
        <v>1</v>
      </c>
      <c r="G41" s="10">
        <v>1</v>
      </c>
      <c r="H41" s="10">
        <v>3</v>
      </c>
      <c r="I41" s="10">
        <v>2</v>
      </c>
      <c r="J41" s="10">
        <v>1</v>
      </c>
      <c r="K41" s="10">
        <v>1</v>
      </c>
      <c r="L41" s="10">
        <v>6</v>
      </c>
      <c r="M41" s="10">
        <v>1</v>
      </c>
      <c r="N41" s="10">
        <v>2</v>
      </c>
      <c r="O41" s="10">
        <v>1</v>
      </c>
      <c r="P41" s="10">
        <v>1</v>
      </c>
      <c r="Q41" s="10"/>
      <c r="R41" s="10"/>
      <c r="S41" s="10"/>
      <c r="T41" s="10"/>
    </row>
    <row r="42" spans="1:20" s="1" customFormat="1" ht="14.1" customHeight="1" x14ac:dyDescent="0.2">
      <c r="A42" s="8" t="s">
        <v>134</v>
      </c>
      <c r="B42" s="9" t="s">
        <v>135</v>
      </c>
      <c r="C42" s="10">
        <v>104</v>
      </c>
      <c r="D42" s="13">
        <v>45.028846153846153</v>
      </c>
      <c r="E42" s="10">
        <v>1</v>
      </c>
      <c r="F42" s="10">
        <v>6</v>
      </c>
      <c r="G42" s="10">
        <v>12</v>
      </c>
      <c r="H42" s="10">
        <v>14</v>
      </c>
      <c r="I42" s="10">
        <v>13</v>
      </c>
      <c r="J42" s="10">
        <v>12</v>
      </c>
      <c r="K42" s="10">
        <v>7</v>
      </c>
      <c r="L42" s="10">
        <v>12</v>
      </c>
      <c r="M42" s="10">
        <v>8</v>
      </c>
      <c r="N42" s="10">
        <v>7</v>
      </c>
      <c r="O42" s="10">
        <v>3</v>
      </c>
      <c r="P42" s="10">
        <v>1</v>
      </c>
      <c r="Q42" s="10">
        <v>8</v>
      </c>
      <c r="R42" s="10"/>
      <c r="S42" s="10"/>
      <c r="T42" s="10"/>
    </row>
    <row r="43" spans="1:20" s="1" customFormat="1" ht="14.1" customHeight="1" x14ac:dyDescent="0.2">
      <c r="A43" s="8" t="s">
        <v>174</v>
      </c>
      <c r="B43" s="9" t="s">
        <v>175</v>
      </c>
      <c r="C43" s="10">
        <v>84</v>
      </c>
      <c r="D43" s="13">
        <v>41.916666666666664</v>
      </c>
      <c r="E43" s="10"/>
      <c r="F43" s="10">
        <v>6</v>
      </c>
      <c r="G43" s="10">
        <v>14</v>
      </c>
      <c r="H43" s="10">
        <v>12</v>
      </c>
      <c r="I43" s="10">
        <v>15</v>
      </c>
      <c r="J43" s="10">
        <v>8</v>
      </c>
      <c r="K43" s="10">
        <v>6</v>
      </c>
      <c r="L43" s="10">
        <v>4</v>
      </c>
      <c r="M43" s="10">
        <v>8</v>
      </c>
      <c r="N43" s="10">
        <v>2</v>
      </c>
      <c r="O43" s="10">
        <v>3</v>
      </c>
      <c r="P43" s="10">
        <v>3</v>
      </c>
      <c r="Q43" s="10">
        <v>3</v>
      </c>
      <c r="R43" s="10"/>
      <c r="S43" s="10"/>
      <c r="T43" s="10"/>
    </row>
    <row r="44" spans="1:20" s="1" customFormat="1" ht="14.1" customHeight="1" x14ac:dyDescent="0.2">
      <c r="A44" s="4" t="s">
        <v>220</v>
      </c>
      <c r="B44" s="5" t="s">
        <v>221</v>
      </c>
      <c r="C44" s="6">
        <v>78</v>
      </c>
      <c r="D44" s="12">
        <v>45.243589743589745</v>
      </c>
      <c r="E44" s="6">
        <v>1</v>
      </c>
      <c r="F44" s="6">
        <v>4</v>
      </c>
      <c r="G44" s="6">
        <v>7</v>
      </c>
      <c r="H44" s="6">
        <v>9</v>
      </c>
      <c r="I44" s="6">
        <v>14</v>
      </c>
      <c r="J44" s="6">
        <v>9</v>
      </c>
      <c r="K44" s="6">
        <v>7</v>
      </c>
      <c r="L44" s="6">
        <v>2</v>
      </c>
      <c r="M44" s="6">
        <v>4</v>
      </c>
      <c r="N44" s="6">
        <v>11</v>
      </c>
      <c r="O44" s="6">
        <v>1</v>
      </c>
      <c r="P44" s="6">
        <v>8</v>
      </c>
      <c r="Q44" s="6">
        <v>1</v>
      </c>
      <c r="R44" s="6"/>
      <c r="S44" s="6"/>
      <c r="T44" s="6"/>
    </row>
    <row r="45" spans="1:20" s="1" customFormat="1" ht="14.1" customHeight="1" x14ac:dyDescent="0.2">
      <c r="A45" s="4" t="s">
        <v>88</v>
      </c>
      <c r="B45" s="5" t="s">
        <v>89</v>
      </c>
      <c r="C45" s="6">
        <v>29</v>
      </c>
      <c r="D45" s="12">
        <v>42.620689655172413</v>
      </c>
      <c r="E45" s="6"/>
      <c r="F45" s="6">
        <v>1</v>
      </c>
      <c r="G45" s="6">
        <v>7</v>
      </c>
      <c r="H45" s="6">
        <v>2</v>
      </c>
      <c r="I45" s="6">
        <v>5</v>
      </c>
      <c r="J45" s="6">
        <v>4</v>
      </c>
      <c r="K45" s="6">
        <v>2</v>
      </c>
      <c r="L45" s="6">
        <v>1</v>
      </c>
      <c r="M45" s="6">
        <v>1</v>
      </c>
      <c r="N45" s="6">
        <v>2</v>
      </c>
      <c r="O45" s="6">
        <v>2</v>
      </c>
      <c r="P45" s="6">
        <v>1</v>
      </c>
      <c r="Q45" s="6">
        <v>1</v>
      </c>
      <c r="R45" s="6"/>
      <c r="S45" s="6"/>
      <c r="T45" s="6"/>
    </row>
    <row r="46" spans="1:20" s="1" customFormat="1" ht="14.1" customHeight="1" x14ac:dyDescent="0.2">
      <c r="A46" s="14" t="s">
        <v>132</v>
      </c>
      <c r="B46" s="19" t="s">
        <v>133</v>
      </c>
      <c r="C46" s="27">
        <v>27</v>
      </c>
      <c r="D46" s="31">
        <v>46.518518518518519</v>
      </c>
      <c r="E46" s="27"/>
      <c r="F46" s="27"/>
      <c r="G46" s="27">
        <v>5</v>
      </c>
      <c r="H46" s="27">
        <v>3</v>
      </c>
      <c r="I46" s="27">
        <v>1</v>
      </c>
      <c r="J46" s="27">
        <v>3</v>
      </c>
      <c r="K46" s="27">
        <v>3</v>
      </c>
      <c r="L46" s="27">
        <v>3</v>
      </c>
      <c r="M46" s="27">
        <v>3</v>
      </c>
      <c r="N46" s="27">
        <v>2</v>
      </c>
      <c r="O46" s="27">
        <v>3</v>
      </c>
      <c r="P46" s="27"/>
      <c r="Q46" s="27">
        <v>1</v>
      </c>
      <c r="R46" s="27"/>
      <c r="S46" s="27"/>
      <c r="T46" s="27"/>
    </row>
    <row r="47" spans="1:20" s="1" customFormat="1" ht="14.1" customHeight="1" x14ac:dyDescent="0.2">
      <c r="A47" s="14" t="s">
        <v>44</v>
      </c>
      <c r="B47" s="20" t="s">
        <v>45</v>
      </c>
      <c r="C47" s="26">
        <v>20</v>
      </c>
      <c r="D47" s="33">
        <v>48.5</v>
      </c>
      <c r="E47" s="26"/>
      <c r="F47" s="26">
        <v>2</v>
      </c>
      <c r="G47" s="26">
        <v>1</v>
      </c>
      <c r="H47" s="26">
        <v>1</v>
      </c>
      <c r="I47" s="26">
        <v>3</v>
      </c>
      <c r="J47" s="26">
        <v>2</v>
      </c>
      <c r="K47" s="26">
        <v>3</v>
      </c>
      <c r="L47" s="26"/>
      <c r="M47" s="26">
        <v>2</v>
      </c>
      <c r="N47" s="26">
        <v>2</v>
      </c>
      <c r="O47" s="26">
        <v>2</v>
      </c>
      <c r="P47" s="26">
        <v>1</v>
      </c>
      <c r="Q47" s="26">
        <v>1</v>
      </c>
      <c r="R47" s="26"/>
      <c r="S47" s="26"/>
      <c r="T47" s="26"/>
    </row>
    <row r="48" spans="1:20" s="1" customFormat="1" ht="18.2" customHeight="1" x14ac:dyDescent="0.2">
      <c r="A48" s="14" t="s">
        <v>130</v>
      </c>
      <c r="B48" s="19" t="s">
        <v>131</v>
      </c>
      <c r="C48" s="25">
        <v>135</v>
      </c>
      <c r="D48" s="32">
        <v>41.318518518518516</v>
      </c>
      <c r="E48" s="25"/>
      <c r="F48" s="25">
        <v>9</v>
      </c>
      <c r="G48" s="26">
        <v>13</v>
      </c>
      <c r="H48" s="26">
        <v>20</v>
      </c>
      <c r="I48" s="26">
        <v>25</v>
      </c>
      <c r="J48" s="26">
        <v>24</v>
      </c>
      <c r="K48" s="26">
        <v>15</v>
      </c>
      <c r="L48" s="26">
        <v>8</v>
      </c>
      <c r="M48" s="26">
        <v>7</v>
      </c>
      <c r="N48" s="26">
        <v>8</v>
      </c>
      <c r="O48" s="26">
        <v>1</v>
      </c>
      <c r="P48" s="26">
        <v>4</v>
      </c>
      <c r="Q48" s="26">
        <v>1</v>
      </c>
      <c r="R48" s="26"/>
      <c r="S48" s="26"/>
      <c r="T48" s="26"/>
    </row>
    <row r="49" spans="1:20" s="1" customFormat="1" ht="22.7" customHeight="1" x14ac:dyDescent="0.2">
      <c r="A49" s="16" t="s">
        <v>68</v>
      </c>
      <c r="B49" s="22" t="s">
        <v>69</v>
      </c>
      <c r="C49" s="27">
        <v>85</v>
      </c>
      <c r="D49" s="31">
        <v>41.364705882352943</v>
      </c>
      <c r="E49" s="27"/>
      <c r="F49" s="27">
        <v>7</v>
      </c>
      <c r="G49" s="27">
        <v>11</v>
      </c>
      <c r="H49" s="27">
        <v>14</v>
      </c>
      <c r="I49" s="27">
        <v>13</v>
      </c>
      <c r="J49" s="27">
        <v>7</v>
      </c>
      <c r="K49" s="27">
        <v>9</v>
      </c>
      <c r="L49" s="27">
        <v>8</v>
      </c>
      <c r="M49" s="27">
        <v>7</v>
      </c>
      <c r="N49" s="27">
        <v>4</v>
      </c>
      <c r="O49" s="27">
        <v>2</v>
      </c>
      <c r="P49" s="27">
        <v>2</v>
      </c>
      <c r="Q49" s="27">
        <v>1</v>
      </c>
      <c r="R49" s="27"/>
      <c r="S49" s="27"/>
      <c r="T49" s="27"/>
    </row>
    <row r="50" spans="1:20" s="1" customFormat="1" ht="14.1" customHeight="1" x14ac:dyDescent="0.2">
      <c r="A50" s="8" t="s">
        <v>218</v>
      </c>
      <c r="B50" s="9" t="s">
        <v>219</v>
      </c>
      <c r="C50" s="10">
        <v>12</v>
      </c>
      <c r="D50" s="13">
        <v>45.916666666666664</v>
      </c>
      <c r="E50" s="10"/>
      <c r="F50" s="10">
        <v>1</v>
      </c>
      <c r="G50" s="10"/>
      <c r="H50" s="10">
        <v>2</v>
      </c>
      <c r="I50" s="10">
        <v>2</v>
      </c>
      <c r="J50" s="10">
        <v>1</v>
      </c>
      <c r="K50" s="10">
        <v>1</v>
      </c>
      <c r="L50" s="10">
        <v>2</v>
      </c>
      <c r="M50" s="10"/>
      <c r="N50" s="10">
        <v>1</v>
      </c>
      <c r="O50" s="10">
        <v>2</v>
      </c>
      <c r="P50" s="10"/>
      <c r="Q50" s="10"/>
      <c r="R50" s="10"/>
      <c r="S50" s="10"/>
      <c r="T50" s="10"/>
    </row>
    <row r="51" spans="1:20" s="1" customFormat="1" ht="14.1" customHeight="1" x14ac:dyDescent="0.2">
      <c r="A51" s="8" t="s">
        <v>276</v>
      </c>
      <c r="B51" s="9" t="s">
        <v>277</v>
      </c>
      <c r="C51" s="10">
        <v>57</v>
      </c>
      <c r="D51" s="13">
        <v>43.491228070175438</v>
      </c>
      <c r="E51" s="10">
        <v>1</v>
      </c>
      <c r="F51" s="10">
        <v>8</v>
      </c>
      <c r="G51" s="10">
        <v>10</v>
      </c>
      <c r="H51" s="10">
        <v>3</v>
      </c>
      <c r="I51" s="10">
        <v>2</v>
      </c>
      <c r="J51" s="10">
        <v>6</v>
      </c>
      <c r="K51" s="10">
        <v>7</v>
      </c>
      <c r="L51" s="10">
        <v>4</v>
      </c>
      <c r="M51" s="10">
        <v>4</v>
      </c>
      <c r="N51" s="10">
        <v>4</v>
      </c>
      <c r="O51" s="10">
        <v>3</v>
      </c>
      <c r="P51" s="10">
        <v>4</v>
      </c>
      <c r="Q51" s="10">
        <v>1</v>
      </c>
      <c r="R51" s="10"/>
      <c r="S51" s="10"/>
      <c r="T51" s="10"/>
    </row>
    <row r="52" spans="1:20" s="1" customFormat="1" ht="14.1" customHeight="1" x14ac:dyDescent="0.2">
      <c r="A52" s="8" t="s">
        <v>274</v>
      </c>
      <c r="B52" s="9" t="s">
        <v>275</v>
      </c>
      <c r="C52" s="10">
        <v>12</v>
      </c>
      <c r="D52" s="13">
        <v>37.833333333333336</v>
      </c>
      <c r="E52" s="10"/>
      <c r="F52" s="10">
        <v>1</v>
      </c>
      <c r="G52" s="10">
        <v>4</v>
      </c>
      <c r="H52" s="10">
        <v>3</v>
      </c>
      <c r="I52" s="10"/>
      <c r="J52" s="10">
        <v>1</v>
      </c>
      <c r="K52" s="10">
        <v>1</v>
      </c>
      <c r="L52" s="10"/>
      <c r="M52" s="10">
        <v>1</v>
      </c>
      <c r="N52" s="10"/>
      <c r="O52" s="10"/>
      <c r="P52" s="10"/>
      <c r="Q52" s="10">
        <v>1</v>
      </c>
      <c r="R52" s="10"/>
      <c r="S52" s="10"/>
      <c r="T52" s="10"/>
    </row>
    <row r="53" spans="1:20" s="1" customFormat="1" ht="14.1" customHeight="1" x14ac:dyDescent="0.2">
      <c r="A53" s="8" t="s">
        <v>216</v>
      </c>
      <c r="B53" s="9" t="s">
        <v>217</v>
      </c>
      <c r="C53" s="10">
        <v>22</v>
      </c>
      <c r="D53" s="13">
        <v>47.31818181818182</v>
      </c>
      <c r="E53" s="10"/>
      <c r="F53" s="10">
        <v>1</v>
      </c>
      <c r="G53" s="10">
        <v>2</v>
      </c>
      <c r="H53" s="10">
        <v>2</v>
      </c>
      <c r="I53" s="10">
        <v>4</v>
      </c>
      <c r="J53" s="10">
        <v>4</v>
      </c>
      <c r="K53" s="10"/>
      <c r="L53" s="10">
        <v>1</v>
      </c>
      <c r="M53" s="10">
        <v>2</v>
      </c>
      <c r="N53" s="10">
        <v>1</v>
      </c>
      <c r="O53" s="10">
        <v>3</v>
      </c>
      <c r="P53" s="10">
        <v>1</v>
      </c>
      <c r="Q53" s="10">
        <v>1</v>
      </c>
      <c r="R53" s="10"/>
      <c r="S53" s="10"/>
      <c r="T53" s="10"/>
    </row>
    <row r="54" spans="1:20" s="1" customFormat="1" ht="14.1" customHeight="1" x14ac:dyDescent="0.2">
      <c r="A54" s="8" t="s">
        <v>272</v>
      </c>
      <c r="B54" s="9" t="s">
        <v>273</v>
      </c>
      <c r="C54" s="10">
        <v>25</v>
      </c>
      <c r="D54" s="13">
        <v>36.28</v>
      </c>
      <c r="E54" s="10"/>
      <c r="F54" s="10">
        <v>5</v>
      </c>
      <c r="G54" s="10">
        <v>5</v>
      </c>
      <c r="H54" s="10">
        <v>2</v>
      </c>
      <c r="I54" s="10">
        <v>4</v>
      </c>
      <c r="J54" s="10">
        <v>1</v>
      </c>
      <c r="K54" s="10">
        <v>5</v>
      </c>
      <c r="L54" s="10">
        <v>1</v>
      </c>
      <c r="M54" s="10"/>
      <c r="N54" s="10"/>
      <c r="O54" s="10">
        <v>2</v>
      </c>
      <c r="P54" s="10"/>
      <c r="Q54" s="10"/>
      <c r="R54" s="10"/>
      <c r="S54" s="10"/>
      <c r="T54" s="10"/>
    </row>
    <row r="55" spans="1:20" s="1" customFormat="1" ht="14.1" customHeight="1" x14ac:dyDescent="0.2">
      <c r="A55" s="8" t="s">
        <v>128</v>
      </c>
      <c r="B55" s="9" t="s">
        <v>129</v>
      </c>
      <c r="C55" s="10">
        <v>367</v>
      </c>
      <c r="D55" s="13">
        <v>48.896457765667577</v>
      </c>
      <c r="E55" s="10">
        <v>2</v>
      </c>
      <c r="F55" s="10">
        <v>16</v>
      </c>
      <c r="G55" s="10">
        <v>37</v>
      </c>
      <c r="H55" s="10">
        <v>49</v>
      </c>
      <c r="I55" s="10">
        <v>39</v>
      </c>
      <c r="J55" s="10">
        <v>34</v>
      </c>
      <c r="K55" s="10">
        <v>33</v>
      </c>
      <c r="L55" s="10">
        <v>26</v>
      </c>
      <c r="M55" s="10">
        <v>31</v>
      </c>
      <c r="N55" s="10">
        <v>18</v>
      </c>
      <c r="O55" s="10">
        <v>24</v>
      </c>
      <c r="P55" s="10">
        <v>12</v>
      </c>
      <c r="Q55" s="10">
        <v>46</v>
      </c>
      <c r="R55" s="10"/>
      <c r="S55" s="10"/>
      <c r="T55" s="10"/>
    </row>
    <row r="56" spans="1:20" s="1" customFormat="1" ht="14.1" customHeight="1" x14ac:dyDescent="0.2">
      <c r="A56" s="8" t="s">
        <v>270</v>
      </c>
      <c r="B56" s="9" t="s">
        <v>271</v>
      </c>
      <c r="C56" s="10">
        <v>282</v>
      </c>
      <c r="D56" s="13">
        <v>47.528368794326241</v>
      </c>
      <c r="E56" s="10"/>
      <c r="F56" s="10">
        <v>18</v>
      </c>
      <c r="G56" s="10">
        <v>17</v>
      </c>
      <c r="H56" s="10">
        <v>22</v>
      </c>
      <c r="I56" s="10">
        <v>40</v>
      </c>
      <c r="J56" s="10">
        <v>28</v>
      </c>
      <c r="K56" s="10">
        <v>29</v>
      </c>
      <c r="L56" s="10">
        <v>42</v>
      </c>
      <c r="M56" s="10">
        <v>24</v>
      </c>
      <c r="N56" s="10">
        <v>29</v>
      </c>
      <c r="O56" s="10">
        <v>9</v>
      </c>
      <c r="P56" s="10">
        <v>9</v>
      </c>
      <c r="Q56" s="10">
        <v>15</v>
      </c>
      <c r="R56" s="10"/>
      <c r="S56" s="10"/>
      <c r="T56" s="10"/>
    </row>
    <row r="57" spans="1:20" s="1" customFormat="1" ht="14.1" customHeight="1" x14ac:dyDescent="0.2">
      <c r="A57" s="8" t="s">
        <v>126</v>
      </c>
      <c r="B57" s="9" t="s">
        <v>127</v>
      </c>
      <c r="C57" s="10">
        <v>341</v>
      </c>
      <c r="D57" s="13">
        <v>43.120234604105569</v>
      </c>
      <c r="E57" s="10">
        <v>2</v>
      </c>
      <c r="F57" s="10">
        <v>23</v>
      </c>
      <c r="G57" s="10">
        <v>42</v>
      </c>
      <c r="H57" s="10">
        <v>54</v>
      </c>
      <c r="I57" s="10">
        <v>38</v>
      </c>
      <c r="J57" s="10">
        <v>40</v>
      </c>
      <c r="K57" s="10">
        <v>34</v>
      </c>
      <c r="L57" s="10">
        <v>32</v>
      </c>
      <c r="M57" s="10">
        <v>22</v>
      </c>
      <c r="N57" s="10">
        <v>24</v>
      </c>
      <c r="O57" s="10">
        <v>13</v>
      </c>
      <c r="P57" s="10">
        <v>8</v>
      </c>
      <c r="Q57" s="10">
        <v>9</v>
      </c>
      <c r="R57" s="10"/>
      <c r="S57" s="10"/>
      <c r="T57" s="10"/>
    </row>
    <row r="58" spans="1:20" s="1" customFormat="1" ht="14.1" customHeight="1" x14ac:dyDescent="0.2">
      <c r="A58" s="8" t="s">
        <v>162</v>
      </c>
      <c r="B58" s="9" t="s">
        <v>163</v>
      </c>
      <c r="C58" s="10">
        <v>11</v>
      </c>
      <c r="D58" s="13">
        <v>37.909090909090907</v>
      </c>
      <c r="E58" s="10"/>
      <c r="F58" s="10">
        <v>1</v>
      </c>
      <c r="G58" s="10">
        <v>2</v>
      </c>
      <c r="H58" s="10">
        <v>4</v>
      </c>
      <c r="I58" s="10">
        <v>1</v>
      </c>
      <c r="J58" s="10"/>
      <c r="K58" s="10"/>
      <c r="L58" s="10">
        <v>1</v>
      </c>
      <c r="M58" s="10"/>
      <c r="N58" s="10">
        <v>2</v>
      </c>
      <c r="O58" s="10"/>
      <c r="P58" s="10"/>
      <c r="Q58" s="10"/>
      <c r="R58" s="10"/>
      <c r="S58" s="10"/>
      <c r="T58" s="10"/>
    </row>
    <row r="59" spans="1:20" s="1" customFormat="1" ht="14.1" customHeight="1" x14ac:dyDescent="0.2">
      <c r="A59" s="8" t="s">
        <v>160</v>
      </c>
      <c r="B59" s="9" t="s">
        <v>161</v>
      </c>
      <c r="C59" s="10">
        <v>59</v>
      </c>
      <c r="D59" s="13">
        <v>46.610169491525426</v>
      </c>
      <c r="E59" s="10"/>
      <c r="F59" s="10">
        <v>4</v>
      </c>
      <c r="G59" s="10">
        <v>4</v>
      </c>
      <c r="H59" s="10">
        <v>5</v>
      </c>
      <c r="I59" s="10">
        <v>10</v>
      </c>
      <c r="J59" s="10">
        <v>5</v>
      </c>
      <c r="K59" s="10">
        <v>7</v>
      </c>
      <c r="L59" s="10">
        <v>9</v>
      </c>
      <c r="M59" s="10">
        <v>4</v>
      </c>
      <c r="N59" s="10">
        <v>1</v>
      </c>
      <c r="O59" s="10">
        <v>6</v>
      </c>
      <c r="P59" s="10">
        <v>2</v>
      </c>
      <c r="Q59" s="10">
        <v>2</v>
      </c>
      <c r="R59" s="10"/>
      <c r="S59" s="10"/>
      <c r="T59" s="10"/>
    </row>
    <row r="60" spans="1:20" s="1" customFormat="1" ht="14.1" customHeight="1" x14ac:dyDescent="0.2">
      <c r="A60" s="8" t="s">
        <v>172</v>
      </c>
      <c r="B60" s="9" t="s">
        <v>173</v>
      </c>
      <c r="C60" s="10">
        <v>299</v>
      </c>
      <c r="D60" s="13">
        <v>50.120401337792643</v>
      </c>
      <c r="E60" s="10"/>
      <c r="F60" s="10">
        <v>11</v>
      </c>
      <c r="G60" s="10">
        <v>19</v>
      </c>
      <c r="H60" s="10">
        <v>20</v>
      </c>
      <c r="I60" s="10">
        <v>26</v>
      </c>
      <c r="J60" s="10">
        <v>40</v>
      </c>
      <c r="K60" s="10">
        <v>39</v>
      </c>
      <c r="L60" s="10">
        <v>25</v>
      </c>
      <c r="M60" s="10">
        <v>28</v>
      </c>
      <c r="N60" s="10">
        <v>31</v>
      </c>
      <c r="O60" s="10">
        <v>30</v>
      </c>
      <c r="P60" s="10">
        <v>15</v>
      </c>
      <c r="Q60" s="10">
        <v>15</v>
      </c>
      <c r="R60" s="10"/>
      <c r="S60" s="10"/>
      <c r="T60" s="10"/>
    </row>
    <row r="61" spans="1:20" s="1" customFormat="1" ht="14.1" customHeight="1" x14ac:dyDescent="0.2">
      <c r="A61" s="8" t="s">
        <v>192</v>
      </c>
      <c r="B61" s="9" t="s">
        <v>193</v>
      </c>
      <c r="C61" s="10">
        <v>29</v>
      </c>
      <c r="D61" s="13">
        <v>43.96551724137931</v>
      </c>
      <c r="E61" s="10"/>
      <c r="F61" s="10">
        <v>4</v>
      </c>
      <c r="G61" s="10">
        <v>5</v>
      </c>
      <c r="H61" s="10">
        <v>3</v>
      </c>
      <c r="I61" s="10">
        <v>2</v>
      </c>
      <c r="J61" s="10">
        <v>3</v>
      </c>
      <c r="K61" s="10">
        <v>1</v>
      </c>
      <c r="L61" s="10"/>
      <c r="M61" s="10">
        <v>5</v>
      </c>
      <c r="N61" s="10">
        <v>3</v>
      </c>
      <c r="O61" s="10">
        <v>1</v>
      </c>
      <c r="P61" s="10">
        <v>1</v>
      </c>
      <c r="Q61" s="10">
        <v>1</v>
      </c>
      <c r="R61" s="10"/>
      <c r="S61" s="10"/>
      <c r="T61" s="10"/>
    </row>
    <row r="62" spans="1:20" s="1" customFormat="1" ht="14.1" customHeight="1" x14ac:dyDescent="0.2">
      <c r="A62" s="8" t="s">
        <v>268</v>
      </c>
      <c r="B62" s="9" t="s">
        <v>269</v>
      </c>
      <c r="C62" s="10">
        <v>22</v>
      </c>
      <c r="D62" s="13">
        <v>43.18181818181818</v>
      </c>
      <c r="E62" s="10"/>
      <c r="F62" s="10">
        <v>1</v>
      </c>
      <c r="G62" s="10">
        <v>4</v>
      </c>
      <c r="H62" s="10">
        <v>3</v>
      </c>
      <c r="I62" s="10">
        <v>2</v>
      </c>
      <c r="J62" s="10">
        <v>2</v>
      </c>
      <c r="K62" s="10">
        <v>3</v>
      </c>
      <c r="L62" s="10">
        <v>2</v>
      </c>
      <c r="M62" s="10">
        <v>2</v>
      </c>
      <c r="N62" s="10"/>
      <c r="O62" s="10">
        <v>2</v>
      </c>
      <c r="P62" s="10"/>
      <c r="Q62" s="10">
        <v>1</v>
      </c>
      <c r="R62" s="10"/>
      <c r="S62" s="10"/>
      <c r="T62" s="10"/>
    </row>
    <row r="63" spans="1:20" s="1" customFormat="1" ht="14.1" customHeight="1" x14ac:dyDescent="0.2">
      <c r="A63" s="8" t="s">
        <v>158</v>
      </c>
      <c r="B63" s="9" t="s">
        <v>159</v>
      </c>
      <c r="C63" s="10">
        <v>11</v>
      </c>
      <c r="D63" s="13">
        <v>45.18181818181818</v>
      </c>
      <c r="E63" s="10"/>
      <c r="F63" s="10"/>
      <c r="G63" s="10">
        <v>1</v>
      </c>
      <c r="H63" s="10">
        <v>1</v>
      </c>
      <c r="I63" s="10">
        <v>2</v>
      </c>
      <c r="J63" s="10">
        <v>2</v>
      </c>
      <c r="K63" s="10"/>
      <c r="L63" s="10">
        <v>3</v>
      </c>
      <c r="M63" s="10">
        <v>1</v>
      </c>
      <c r="N63" s="10"/>
      <c r="O63" s="10">
        <v>1</v>
      </c>
      <c r="P63" s="10"/>
      <c r="Q63" s="10"/>
      <c r="R63" s="10"/>
      <c r="S63" s="10"/>
      <c r="T63" s="10"/>
    </row>
    <row r="64" spans="1:20" s="1" customFormat="1" ht="14.1" customHeight="1" x14ac:dyDescent="0.2">
      <c r="A64" s="8" t="s">
        <v>124</v>
      </c>
      <c r="B64" s="9" t="s">
        <v>125</v>
      </c>
      <c r="C64" s="10">
        <v>39</v>
      </c>
      <c r="D64" s="13">
        <v>45.333333333333336</v>
      </c>
      <c r="E64" s="10"/>
      <c r="F64" s="10">
        <v>4</v>
      </c>
      <c r="G64" s="10">
        <v>3</v>
      </c>
      <c r="H64" s="10">
        <v>2</v>
      </c>
      <c r="I64" s="10">
        <v>8</v>
      </c>
      <c r="J64" s="10">
        <v>5</v>
      </c>
      <c r="K64" s="10">
        <v>2</v>
      </c>
      <c r="L64" s="10">
        <v>5</v>
      </c>
      <c r="M64" s="10">
        <v>3</v>
      </c>
      <c r="N64" s="10">
        <v>1</v>
      </c>
      <c r="O64" s="10">
        <v>3</v>
      </c>
      <c r="P64" s="10">
        <v>1</v>
      </c>
      <c r="Q64" s="10">
        <v>2</v>
      </c>
      <c r="R64" s="10"/>
      <c r="S64" s="10"/>
      <c r="T64" s="10"/>
    </row>
    <row r="65" spans="1:20" s="1" customFormat="1" ht="14.1" customHeight="1" x14ac:dyDescent="0.2">
      <c r="A65" s="8" t="s">
        <v>86</v>
      </c>
      <c r="B65" s="9" t="s">
        <v>87</v>
      </c>
      <c r="C65" s="10">
        <v>41</v>
      </c>
      <c r="D65" s="13">
        <v>46.341463414634148</v>
      </c>
      <c r="E65" s="10"/>
      <c r="F65" s="10">
        <v>3</v>
      </c>
      <c r="G65" s="10">
        <v>2</v>
      </c>
      <c r="H65" s="10">
        <v>4</v>
      </c>
      <c r="I65" s="10">
        <v>7</v>
      </c>
      <c r="J65" s="10">
        <v>3</v>
      </c>
      <c r="K65" s="10">
        <v>5</v>
      </c>
      <c r="L65" s="10">
        <v>5</v>
      </c>
      <c r="M65" s="10">
        <v>4</v>
      </c>
      <c r="N65" s="10">
        <v>4</v>
      </c>
      <c r="O65" s="10"/>
      <c r="P65" s="10">
        <v>2</v>
      </c>
      <c r="Q65" s="10">
        <v>2</v>
      </c>
      <c r="R65" s="10"/>
      <c r="S65" s="10"/>
      <c r="T65" s="10"/>
    </row>
    <row r="66" spans="1:20" s="1" customFormat="1" ht="14.1" customHeight="1" x14ac:dyDescent="0.2">
      <c r="A66" s="8" t="s">
        <v>170</v>
      </c>
      <c r="B66" s="9" t="s">
        <v>171</v>
      </c>
      <c r="C66" s="10">
        <v>64</v>
      </c>
      <c r="D66" s="13">
        <v>46.375</v>
      </c>
      <c r="E66" s="10">
        <v>1</v>
      </c>
      <c r="F66" s="10">
        <v>2</v>
      </c>
      <c r="G66" s="10">
        <v>6</v>
      </c>
      <c r="H66" s="10">
        <v>6</v>
      </c>
      <c r="I66" s="10">
        <v>15</v>
      </c>
      <c r="J66" s="10">
        <v>9</v>
      </c>
      <c r="K66" s="10">
        <v>4</v>
      </c>
      <c r="L66" s="10">
        <v>4</v>
      </c>
      <c r="M66" s="10">
        <v>3</v>
      </c>
      <c r="N66" s="10">
        <v>2</v>
      </c>
      <c r="O66" s="10">
        <v>1</v>
      </c>
      <c r="P66" s="10">
        <v>4</v>
      </c>
      <c r="Q66" s="10">
        <v>7</v>
      </c>
      <c r="R66" s="10"/>
      <c r="S66" s="10"/>
      <c r="T66" s="10"/>
    </row>
    <row r="67" spans="1:20" s="1" customFormat="1" ht="14.1" customHeight="1" x14ac:dyDescent="0.2">
      <c r="A67" s="8" t="s">
        <v>122</v>
      </c>
      <c r="B67" s="9" t="s">
        <v>123</v>
      </c>
      <c r="C67" s="10">
        <v>17762</v>
      </c>
      <c r="D67" s="13">
        <v>42.612768832338702</v>
      </c>
      <c r="E67" s="10">
        <v>129</v>
      </c>
      <c r="F67" s="10">
        <v>1317</v>
      </c>
      <c r="G67" s="10">
        <v>2305</v>
      </c>
      <c r="H67" s="10">
        <v>2364</v>
      </c>
      <c r="I67" s="10">
        <v>2266</v>
      </c>
      <c r="J67" s="10">
        <v>2099</v>
      </c>
      <c r="K67" s="10">
        <v>1887</v>
      </c>
      <c r="L67" s="10">
        <v>1628</v>
      </c>
      <c r="M67" s="10">
        <v>1308</v>
      </c>
      <c r="N67" s="10">
        <v>936</v>
      </c>
      <c r="O67" s="10">
        <v>677</v>
      </c>
      <c r="P67" s="10">
        <v>437</v>
      </c>
      <c r="Q67" s="10">
        <v>408</v>
      </c>
      <c r="R67" s="10">
        <v>1</v>
      </c>
      <c r="S67" s="10"/>
      <c r="T67" s="10"/>
    </row>
    <row r="68" spans="1:20" s="1" customFormat="1" ht="14.1" customHeight="1" x14ac:dyDescent="0.2">
      <c r="A68" s="8" t="s">
        <v>120</v>
      </c>
      <c r="B68" s="9" t="s">
        <v>121</v>
      </c>
      <c r="C68" s="10">
        <v>51</v>
      </c>
      <c r="D68" s="13">
        <v>41.156862745098039</v>
      </c>
      <c r="E68" s="10"/>
      <c r="F68" s="10">
        <v>3</v>
      </c>
      <c r="G68" s="10">
        <v>9</v>
      </c>
      <c r="H68" s="10">
        <v>7</v>
      </c>
      <c r="I68" s="10">
        <v>7</v>
      </c>
      <c r="J68" s="10">
        <v>7</v>
      </c>
      <c r="K68" s="10">
        <v>2</v>
      </c>
      <c r="L68" s="10">
        <v>8</v>
      </c>
      <c r="M68" s="10">
        <v>1</v>
      </c>
      <c r="N68" s="10">
        <v>4</v>
      </c>
      <c r="O68" s="10">
        <v>3</v>
      </c>
      <c r="P68" s="10"/>
      <c r="Q68" s="10"/>
      <c r="R68" s="10"/>
      <c r="S68" s="10"/>
      <c r="T68" s="10"/>
    </row>
    <row r="69" spans="1:20" s="1" customFormat="1" ht="14.1" customHeight="1" x14ac:dyDescent="0.2">
      <c r="A69" s="8" t="s">
        <v>242</v>
      </c>
      <c r="B69" s="9" t="s">
        <v>243</v>
      </c>
      <c r="C69" s="10">
        <v>20</v>
      </c>
      <c r="D69" s="13">
        <v>42.7</v>
      </c>
      <c r="E69" s="10"/>
      <c r="F69" s="10">
        <v>2</v>
      </c>
      <c r="G69" s="10">
        <v>2</v>
      </c>
      <c r="H69" s="10">
        <v>3</v>
      </c>
      <c r="I69" s="10">
        <v>5</v>
      </c>
      <c r="J69" s="10"/>
      <c r="K69" s="10">
        <v>2</v>
      </c>
      <c r="L69" s="10">
        <v>1</v>
      </c>
      <c r="M69" s="10"/>
      <c r="N69" s="10">
        <v>3</v>
      </c>
      <c r="O69" s="10"/>
      <c r="P69" s="10">
        <v>2</v>
      </c>
      <c r="Q69" s="10"/>
      <c r="R69" s="10"/>
      <c r="S69" s="10"/>
      <c r="T69" s="10"/>
    </row>
    <row r="70" spans="1:20" s="1" customFormat="1" ht="14.1" customHeight="1" x14ac:dyDescent="0.2">
      <c r="A70" s="8" t="s">
        <v>66</v>
      </c>
      <c r="B70" s="9" t="s">
        <v>67</v>
      </c>
      <c r="C70" s="10">
        <v>39</v>
      </c>
      <c r="D70" s="13">
        <v>40.846153846153847</v>
      </c>
      <c r="E70" s="10"/>
      <c r="F70" s="10">
        <v>4</v>
      </c>
      <c r="G70" s="10">
        <v>4</v>
      </c>
      <c r="H70" s="10">
        <v>9</v>
      </c>
      <c r="I70" s="10">
        <v>7</v>
      </c>
      <c r="J70" s="10">
        <v>4</v>
      </c>
      <c r="K70" s="10"/>
      <c r="L70" s="10">
        <v>1</v>
      </c>
      <c r="M70" s="10">
        <v>3</v>
      </c>
      <c r="N70" s="10">
        <v>3</v>
      </c>
      <c r="O70" s="10">
        <v>2</v>
      </c>
      <c r="P70" s="10">
        <v>1</v>
      </c>
      <c r="Q70" s="10">
        <v>1</v>
      </c>
      <c r="R70" s="10"/>
      <c r="S70" s="10"/>
      <c r="T70" s="10"/>
    </row>
    <row r="71" spans="1:20" s="1" customFormat="1" ht="14.1" customHeight="1" x14ac:dyDescent="0.2">
      <c r="A71" s="8" t="s">
        <v>214</v>
      </c>
      <c r="B71" s="9" t="s">
        <v>215</v>
      </c>
      <c r="C71" s="10">
        <v>77</v>
      </c>
      <c r="D71" s="13">
        <v>41.402597402597401</v>
      </c>
      <c r="E71" s="10"/>
      <c r="F71" s="10">
        <v>6</v>
      </c>
      <c r="G71" s="10">
        <v>7</v>
      </c>
      <c r="H71" s="10">
        <v>13</v>
      </c>
      <c r="I71" s="10">
        <v>9</v>
      </c>
      <c r="J71" s="10">
        <v>9</v>
      </c>
      <c r="K71" s="10">
        <v>16</v>
      </c>
      <c r="L71" s="10">
        <v>9</v>
      </c>
      <c r="M71" s="10"/>
      <c r="N71" s="10">
        <v>5</v>
      </c>
      <c r="O71" s="10">
        <v>2</v>
      </c>
      <c r="P71" s="10">
        <v>1</v>
      </c>
      <c r="Q71" s="10"/>
      <c r="R71" s="10"/>
      <c r="S71" s="10"/>
      <c r="T71" s="10"/>
    </row>
    <row r="72" spans="1:20" s="1" customFormat="1" ht="14.1" customHeight="1" x14ac:dyDescent="0.2">
      <c r="A72" s="8" t="s">
        <v>266</v>
      </c>
      <c r="B72" s="9" t="s">
        <v>267</v>
      </c>
      <c r="C72" s="10">
        <v>113</v>
      </c>
      <c r="D72" s="13">
        <v>45.938053097345133</v>
      </c>
      <c r="E72" s="10">
        <v>2</v>
      </c>
      <c r="F72" s="10">
        <v>3</v>
      </c>
      <c r="G72" s="10">
        <v>12</v>
      </c>
      <c r="H72" s="10">
        <v>14</v>
      </c>
      <c r="I72" s="10">
        <v>13</v>
      </c>
      <c r="J72" s="10">
        <v>14</v>
      </c>
      <c r="K72" s="10">
        <v>11</v>
      </c>
      <c r="L72" s="10">
        <v>11</v>
      </c>
      <c r="M72" s="10">
        <v>8</v>
      </c>
      <c r="N72" s="10">
        <v>10</v>
      </c>
      <c r="O72" s="10">
        <v>3</v>
      </c>
      <c r="P72" s="10">
        <v>4</v>
      </c>
      <c r="Q72" s="10">
        <v>8</v>
      </c>
      <c r="R72" s="10"/>
      <c r="S72" s="10"/>
      <c r="T72" s="10"/>
    </row>
    <row r="73" spans="1:20" s="1" customFormat="1" ht="14.1" customHeight="1" x14ac:dyDescent="0.2">
      <c r="A73" s="8" t="s">
        <v>190</v>
      </c>
      <c r="B73" s="9" t="s">
        <v>191</v>
      </c>
      <c r="C73" s="10">
        <v>44</v>
      </c>
      <c r="D73" s="13">
        <v>45.93181818181818</v>
      </c>
      <c r="E73" s="10"/>
      <c r="F73" s="10">
        <v>1</v>
      </c>
      <c r="G73" s="10">
        <v>4</v>
      </c>
      <c r="H73" s="10">
        <v>5</v>
      </c>
      <c r="I73" s="10">
        <v>5</v>
      </c>
      <c r="J73" s="10">
        <v>3</v>
      </c>
      <c r="K73" s="10">
        <v>9</v>
      </c>
      <c r="L73" s="10">
        <v>7</v>
      </c>
      <c r="M73" s="10">
        <v>4</v>
      </c>
      <c r="N73" s="10">
        <v>1</v>
      </c>
      <c r="O73" s="10">
        <v>2</v>
      </c>
      <c r="P73" s="10">
        <v>1</v>
      </c>
      <c r="Q73" s="10">
        <v>2</v>
      </c>
      <c r="R73" s="10"/>
      <c r="S73" s="10"/>
      <c r="T73" s="10"/>
    </row>
    <row r="74" spans="1:20" s="1" customFormat="1" ht="14.1" customHeight="1" x14ac:dyDescent="0.2">
      <c r="A74" s="8" t="s">
        <v>64</v>
      </c>
      <c r="B74" s="9" t="s">
        <v>65</v>
      </c>
      <c r="C74" s="10">
        <v>60</v>
      </c>
      <c r="D74" s="13">
        <v>41.95</v>
      </c>
      <c r="E74" s="10"/>
      <c r="F74" s="10">
        <v>4</v>
      </c>
      <c r="G74" s="10">
        <v>7</v>
      </c>
      <c r="H74" s="10">
        <v>7</v>
      </c>
      <c r="I74" s="10">
        <v>14</v>
      </c>
      <c r="J74" s="10">
        <v>2</v>
      </c>
      <c r="K74" s="10">
        <v>9</v>
      </c>
      <c r="L74" s="10">
        <v>7</v>
      </c>
      <c r="M74" s="10">
        <v>2</v>
      </c>
      <c r="N74" s="10">
        <v>4</v>
      </c>
      <c r="O74" s="10">
        <v>3</v>
      </c>
      <c r="P74" s="10"/>
      <c r="Q74" s="10">
        <v>1</v>
      </c>
      <c r="R74" s="10"/>
      <c r="S74" s="10"/>
      <c r="T74" s="10"/>
    </row>
    <row r="75" spans="1:20" s="1" customFormat="1" ht="14.1" customHeight="1" x14ac:dyDescent="0.2">
      <c r="A75" s="8" t="s">
        <v>62</v>
      </c>
      <c r="B75" s="9" t="s">
        <v>63</v>
      </c>
      <c r="C75" s="10">
        <v>360</v>
      </c>
      <c r="D75" s="13">
        <v>46.647222222222226</v>
      </c>
      <c r="E75" s="10">
        <v>2</v>
      </c>
      <c r="F75" s="10">
        <v>19</v>
      </c>
      <c r="G75" s="10">
        <v>34</v>
      </c>
      <c r="H75" s="10">
        <v>38</v>
      </c>
      <c r="I75" s="10">
        <v>45</v>
      </c>
      <c r="J75" s="10">
        <v>37</v>
      </c>
      <c r="K75" s="10">
        <v>32</v>
      </c>
      <c r="L75" s="10">
        <v>38</v>
      </c>
      <c r="M75" s="10">
        <v>28</v>
      </c>
      <c r="N75" s="10">
        <v>33</v>
      </c>
      <c r="O75" s="10">
        <v>24</v>
      </c>
      <c r="P75" s="10">
        <v>14</v>
      </c>
      <c r="Q75" s="10">
        <v>16</v>
      </c>
      <c r="R75" s="10"/>
      <c r="S75" s="10"/>
      <c r="T75" s="10"/>
    </row>
    <row r="76" spans="1:20" s="1" customFormat="1" ht="14.1" customHeight="1" x14ac:dyDescent="0.2">
      <c r="A76" s="8" t="s">
        <v>188</v>
      </c>
      <c r="B76" s="9" t="s">
        <v>189</v>
      </c>
      <c r="C76" s="10">
        <v>37</v>
      </c>
      <c r="D76" s="13">
        <v>43.756756756756758</v>
      </c>
      <c r="E76" s="10"/>
      <c r="F76" s="10">
        <v>5</v>
      </c>
      <c r="G76" s="10">
        <v>2</v>
      </c>
      <c r="H76" s="10">
        <v>5</v>
      </c>
      <c r="I76" s="10">
        <v>2</v>
      </c>
      <c r="J76" s="10">
        <v>5</v>
      </c>
      <c r="K76" s="10">
        <v>3</v>
      </c>
      <c r="L76" s="10">
        <v>7</v>
      </c>
      <c r="M76" s="10">
        <v>3</v>
      </c>
      <c r="N76" s="10">
        <v>3</v>
      </c>
      <c r="O76" s="10">
        <v>1</v>
      </c>
      <c r="P76" s="10">
        <v>1</v>
      </c>
      <c r="Q76" s="10"/>
      <c r="R76" s="10"/>
      <c r="S76" s="10"/>
      <c r="T76" s="10"/>
    </row>
    <row r="77" spans="1:20" s="1" customFormat="1" ht="14.1" customHeight="1" x14ac:dyDescent="0.2">
      <c r="A77" s="8" t="s">
        <v>168</v>
      </c>
      <c r="B77" s="9" t="s">
        <v>169</v>
      </c>
      <c r="C77" s="10">
        <v>520</v>
      </c>
      <c r="D77" s="13">
        <v>43.290384615384617</v>
      </c>
      <c r="E77" s="10">
        <v>22</v>
      </c>
      <c r="F77" s="10">
        <v>33</v>
      </c>
      <c r="G77" s="10">
        <v>67</v>
      </c>
      <c r="H77" s="10">
        <v>56</v>
      </c>
      <c r="I77" s="10">
        <v>52</v>
      </c>
      <c r="J77" s="10">
        <v>58</v>
      </c>
      <c r="K77" s="10">
        <v>61</v>
      </c>
      <c r="L77" s="10">
        <v>45</v>
      </c>
      <c r="M77" s="10">
        <v>37</v>
      </c>
      <c r="N77" s="10">
        <v>30</v>
      </c>
      <c r="O77" s="10">
        <v>25</v>
      </c>
      <c r="P77" s="10">
        <v>20</v>
      </c>
      <c r="Q77" s="10">
        <v>14</v>
      </c>
      <c r="R77" s="10"/>
      <c r="S77" s="10"/>
      <c r="T77" s="10"/>
    </row>
    <row r="78" spans="1:20" s="1" customFormat="1" ht="14.1" customHeight="1" x14ac:dyDescent="0.2">
      <c r="A78" s="8" t="s">
        <v>200</v>
      </c>
      <c r="B78" s="9" t="s">
        <v>201</v>
      </c>
      <c r="C78" s="10">
        <v>160</v>
      </c>
      <c r="D78" s="13">
        <v>44.893749999999997</v>
      </c>
      <c r="E78" s="10"/>
      <c r="F78" s="10">
        <v>10</v>
      </c>
      <c r="G78" s="10">
        <v>18</v>
      </c>
      <c r="H78" s="10">
        <v>20</v>
      </c>
      <c r="I78" s="10">
        <v>21</v>
      </c>
      <c r="J78" s="10">
        <v>24</v>
      </c>
      <c r="K78" s="10">
        <v>18</v>
      </c>
      <c r="L78" s="10">
        <v>12</v>
      </c>
      <c r="M78" s="10">
        <v>5</v>
      </c>
      <c r="N78" s="10">
        <v>5</v>
      </c>
      <c r="O78" s="10">
        <v>9</v>
      </c>
      <c r="P78" s="10">
        <v>10</v>
      </c>
      <c r="Q78" s="10">
        <v>8</v>
      </c>
      <c r="R78" s="10"/>
      <c r="S78" s="10"/>
      <c r="T78" s="10"/>
    </row>
    <row r="79" spans="1:20" s="1" customFormat="1" ht="14.1" customHeight="1" x14ac:dyDescent="0.2">
      <c r="A79" s="4" t="s">
        <v>60</v>
      </c>
      <c r="B79" s="5" t="s">
        <v>61</v>
      </c>
      <c r="C79" s="6">
        <v>223</v>
      </c>
      <c r="D79" s="12">
        <v>50.228699551569505</v>
      </c>
      <c r="E79" s="6">
        <v>3</v>
      </c>
      <c r="F79" s="6">
        <v>11</v>
      </c>
      <c r="G79" s="6">
        <v>14</v>
      </c>
      <c r="H79" s="6">
        <v>24</v>
      </c>
      <c r="I79" s="6">
        <v>17</v>
      </c>
      <c r="J79" s="6">
        <v>13</v>
      </c>
      <c r="K79" s="6">
        <v>20</v>
      </c>
      <c r="L79" s="6">
        <v>26</v>
      </c>
      <c r="M79" s="6">
        <v>21</v>
      </c>
      <c r="N79" s="6">
        <v>26</v>
      </c>
      <c r="O79" s="6">
        <v>19</v>
      </c>
      <c r="P79" s="6">
        <v>13</v>
      </c>
      <c r="Q79" s="6">
        <v>16</v>
      </c>
      <c r="R79" s="6"/>
      <c r="S79" s="6"/>
      <c r="T79" s="6"/>
    </row>
    <row r="80" spans="1:20" s="1" customFormat="1" ht="14.1" customHeight="1" x14ac:dyDescent="0.2">
      <c r="A80" s="4" t="s">
        <v>84</v>
      </c>
      <c r="B80" s="5" t="s">
        <v>85</v>
      </c>
      <c r="C80" s="6">
        <v>27</v>
      </c>
      <c r="D80" s="12">
        <v>57.037037037037038</v>
      </c>
      <c r="E80" s="6"/>
      <c r="F80" s="6">
        <v>2</v>
      </c>
      <c r="G80" s="6">
        <v>2</v>
      </c>
      <c r="H80" s="6">
        <v>1</v>
      </c>
      <c r="I80" s="6">
        <v>3</v>
      </c>
      <c r="J80" s="6">
        <v>1</v>
      </c>
      <c r="K80" s="6">
        <v>1</v>
      </c>
      <c r="L80" s="6">
        <v>1</v>
      </c>
      <c r="M80" s="6">
        <v>1</v>
      </c>
      <c r="N80" s="6">
        <v>1</v>
      </c>
      <c r="O80" s="6">
        <v>5</v>
      </c>
      <c r="P80" s="6">
        <v>4</v>
      </c>
      <c r="Q80" s="6">
        <v>5</v>
      </c>
      <c r="R80" s="6"/>
      <c r="S80" s="6"/>
      <c r="T80" s="6"/>
    </row>
    <row r="81" spans="1:20" s="1" customFormat="1" ht="14.1" customHeight="1" x14ac:dyDescent="0.2">
      <c r="A81" s="14" t="s">
        <v>186</v>
      </c>
      <c r="B81" s="19" t="s">
        <v>187</v>
      </c>
      <c r="C81" s="27">
        <v>120</v>
      </c>
      <c r="D81" s="31">
        <v>41.424999999999997</v>
      </c>
      <c r="E81" s="27">
        <v>1</v>
      </c>
      <c r="F81" s="27">
        <v>11</v>
      </c>
      <c r="G81" s="27">
        <v>15</v>
      </c>
      <c r="H81" s="27">
        <v>27</v>
      </c>
      <c r="I81" s="27">
        <v>15</v>
      </c>
      <c r="J81" s="27">
        <v>8</v>
      </c>
      <c r="K81" s="27">
        <v>8</v>
      </c>
      <c r="L81" s="27">
        <v>10</v>
      </c>
      <c r="M81" s="27">
        <v>8</v>
      </c>
      <c r="N81" s="27">
        <v>3</v>
      </c>
      <c r="O81" s="27">
        <v>6</v>
      </c>
      <c r="P81" s="27">
        <v>3</v>
      </c>
      <c r="Q81" s="27">
        <v>5</v>
      </c>
      <c r="R81" s="27"/>
      <c r="S81" s="27"/>
      <c r="T81" s="27"/>
    </row>
    <row r="82" spans="1:20" s="1" customFormat="1" ht="14.1" customHeight="1" x14ac:dyDescent="0.2">
      <c r="A82" s="14" t="s">
        <v>82</v>
      </c>
      <c r="B82" s="20" t="s">
        <v>83</v>
      </c>
      <c r="C82" s="26">
        <v>31</v>
      </c>
      <c r="D82" s="33">
        <v>43</v>
      </c>
      <c r="E82" s="26">
        <v>1</v>
      </c>
      <c r="F82" s="26"/>
      <c r="G82" s="26">
        <v>8</v>
      </c>
      <c r="H82" s="26">
        <v>4</v>
      </c>
      <c r="I82" s="26">
        <v>6</v>
      </c>
      <c r="J82" s="26">
        <v>1</v>
      </c>
      <c r="K82" s="26">
        <v>2</v>
      </c>
      <c r="L82" s="26">
        <v>2</v>
      </c>
      <c r="M82" s="26"/>
      <c r="N82" s="26">
        <v>3</v>
      </c>
      <c r="O82" s="26"/>
      <c r="P82" s="26">
        <v>2</v>
      </c>
      <c r="Q82" s="26">
        <v>2</v>
      </c>
      <c r="R82" s="26"/>
      <c r="S82" s="26"/>
      <c r="T82" s="26"/>
    </row>
    <row r="83" spans="1:20" s="1" customFormat="1" ht="18.2" customHeight="1" x14ac:dyDescent="0.2">
      <c r="A83" s="14" t="s">
        <v>198</v>
      </c>
      <c r="B83" s="19" t="s">
        <v>199</v>
      </c>
      <c r="C83" s="25">
        <v>147</v>
      </c>
      <c r="D83" s="32">
        <v>44.197278911564624</v>
      </c>
      <c r="E83" s="25"/>
      <c r="F83" s="25">
        <v>8</v>
      </c>
      <c r="G83" s="26">
        <v>20</v>
      </c>
      <c r="H83" s="26">
        <v>18</v>
      </c>
      <c r="I83" s="26">
        <v>18</v>
      </c>
      <c r="J83" s="26">
        <v>24</v>
      </c>
      <c r="K83" s="26">
        <v>13</v>
      </c>
      <c r="L83" s="26">
        <v>9</v>
      </c>
      <c r="M83" s="26">
        <v>10</v>
      </c>
      <c r="N83" s="26">
        <v>9</v>
      </c>
      <c r="O83" s="26">
        <v>8</v>
      </c>
      <c r="P83" s="26">
        <v>5</v>
      </c>
      <c r="Q83" s="26">
        <v>5</v>
      </c>
      <c r="R83" s="26"/>
      <c r="S83" s="26"/>
      <c r="T83" s="26"/>
    </row>
    <row r="84" spans="1:20" s="1" customFormat="1" ht="22.7" customHeight="1" x14ac:dyDescent="0.2">
      <c r="A84" s="16" t="s">
        <v>196</v>
      </c>
      <c r="B84" s="22" t="s">
        <v>197</v>
      </c>
      <c r="C84" s="27">
        <v>1023</v>
      </c>
      <c r="D84" s="31">
        <v>45.806451612903224</v>
      </c>
      <c r="E84" s="27">
        <v>8</v>
      </c>
      <c r="F84" s="27">
        <v>48</v>
      </c>
      <c r="G84" s="27">
        <v>83</v>
      </c>
      <c r="H84" s="27">
        <v>104</v>
      </c>
      <c r="I84" s="27">
        <v>145</v>
      </c>
      <c r="J84" s="27">
        <v>124</v>
      </c>
      <c r="K84" s="27">
        <v>134</v>
      </c>
      <c r="L84" s="27">
        <v>110</v>
      </c>
      <c r="M84" s="27">
        <v>73</v>
      </c>
      <c r="N84" s="27">
        <v>65</v>
      </c>
      <c r="O84" s="27">
        <v>59</v>
      </c>
      <c r="P84" s="27">
        <v>31</v>
      </c>
      <c r="Q84" s="27">
        <v>39</v>
      </c>
      <c r="R84" s="27"/>
      <c r="S84" s="27"/>
      <c r="T84" s="27"/>
    </row>
    <row r="85" spans="1:20" s="1" customFormat="1" ht="14.1" customHeight="1" x14ac:dyDescent="0.2">
      <c r="A85" s="8" t="s">
        <v>58</v>
      </c>
      <c r="B85" s="9" t="s">
        <v>59</v>
      </c>
      <c r="C85" s="10">
        <v>49</v>
      </c>
      <c r="D85" s="13">
        <v>46.857142857142854</v>
      </c>
      <c r="E85" s="10"/>
      <c r="F85" s="10">
        <v>4</v>
      </c>
      <c r="G85" s="10">
        <v>3</v>
      </c>
      <c r="H85" s="10">
        <v>5</v>
      </c>
      <c r="I85" s="10">
        <v>7</v>
      </c>
      <c r="J85" s="10">
        <v>6</v>
      </c>
      <c r="K85" s="10">
        <v>4</v>
      </c>
      <c r="L85" s="10">
        <v>7</v>
      </c>
      <c r="M85" s="10">
        <v>2</v>
      </c>
      <c r="N85" s="10">
        <v>2</v>
      </c>
      <c r="O85" s="10">
        <v>5</v>
      </c>
      <c r="P85" s="10">
        <v>1</v>
      </c>
      <c r="Q85" s="10">
        <v>3</v>
      </c>
      <c r="R85" s="10"/>
      <c r="S85" s="10"/>
      <c r="T85" s="10"/>
    </row>
    <row r="86" spans="1:20" s="1" customFormat="1" ht="14.1" customHeight="1" x14ac:dyDescent="0.2">
      <c r="A86" s="8" t="s">
        <v>12</v>
      </c>
      <c r="B86" s="9" t="s">
        <v>13</v>
      </c>
      <c r="C86" s="10">
        <v>151</v>
      </c>
      <c r="D86" s="13">
        <v>47.635761589403977</v>
      </c>
      <c r="E86" s="10"/>
      <c r="F86" s="10">
        <v>2</v>
      </c>
      <c r="G86" s="10">
        <v>9</v>
      </c>
      <c r="H86" s="10">
        <v>24</v>
      </c>
      <c r="I86" s="10">
        <v>13</v>
      </c>
      <c r="J86" s="10">
        <v>25</v>
      </c>
      <c r="K86" s="10">
        <v>18</v>
      </c>
      <c r="L86" s="10">
        <v>10</v>
      </c>
      <c r="M86" s="10">
        <v>15</v>
      </c>
      <c r="N86" s="10">
        <v>14</v>
      </c>
      <c r="O86" s="10">
        <v>5</v>
      </c>
      <c r="P86" s="10">
        <v>10</v>
      </c>
      <c r="Q86" s="10">
        <v>6</v>
      </c>
      <c r="R86" s="10"/>
      <c r="S86" s="10"/>
      <c r="T86" s="10"/>
    </row>
    <row r="87" spans="1:20" s="1" customFormat="1" ht="14.1" customHeight="1" x14ac:dyDescent="0.2">
      <c r="A87" s="8" t="s">
        <v>240</v>
      </c>
      <c r="B87" s="9" t="s">
        <v>241</v>
      </c>
      <c r="C87" s="10">
        <v>47</v>
      </c>
      <c r="D87" s="13">
        <v>42.468085106382979</v>
      </c>
      <c r="E87" s="10">
        <v>1</v>
      </c>
      <c r="F87" s="10">
        <v>3</v>
      </c>
      <c r="G87" s="10">
        <v>7</v>
      </c>
      <c r="H87" s="10">
        <v>7</v>
      </c>
      <c r="I87" s="10">
        <v>7</v>
      </c>
      <c r="J87" s="10">
        <v>5</v>
      </c>
      <c r="K87" s="10">
        <v>3</v>
      </c>
      <c r="L87" s="10">
        <v>4</v>
      </c>
      <c r="M87" s="10">
        <v>2</v>
      </c>
      <c r="N87" s="10">
        <v>1</v>
      </c>
      <c r="O87" s="10">
        <v>3</v>
      </c>
      <c r="P87" s="10">
        <v>2</v>
      </c>
      <c r="Q87" s="10">
        <v>2</v>
      </c>
      <c r="R87" s="10"/>
      <c r="S87" s="10"/>
      <c r="T87" s="10"/>
    </row>
    <row r="88" spans="1:20" s="1" customFormat="1" ht="14.1" customHeight="1" x14ac:dyDescent="0.2">
      <c r="A88" s="8" t="s">
        <v>264</v>
      </c>
      <c r="B88" s="9" t="s">
        <v>265</v>
      </c>
      <c r="C88" s="10">
        <v>25</v>
      </c>
      <c r="D88" s="13">
        <v>41.92</v>
      </c>
      <c r="E88" s="10"/>
      <c r="F88" s="10">
        <v>1</v>
      </c>
      <c r="G88" s="10">
        <v>4</v>
      </c>
      <c r="H88" s="10">
        <v>5</v>
      </c>
      <c r="I88" s="10">
        <v>4</v>
      </c>
      <c r="J88" s="10">
        <v>2</v>
      </c>
      <c r="K88" s="10">
        <v>2</v>
      </c>
      <c r="L88" s="10">
        <v>1</v>
      </c>
      <c r="M88" s="10">
        <v>2</v>
      </c>
      <c r="N88" s="10">
        <v>2</v>
      </c>
      <c r="O88" s="10"/>
      <c r="P88" s="10">
        <v>2</v>
      </c>
      <c r="Q88" s="10"/>
      <c r="R88" s="10"/>
      <c r="S88" s="10"/>
      <c r="T88" s="10"/>
    </row>
    <row r="89" spans="1:20" s="1" customFormat="1" ht="14.1" customHeight="1" x14ac:dyDescent="0.2">
      <c r="A89" s="8" t="s">
        <v>184</v>
      </c>
      <c r="B89" s="9" t="s">
        <v>185</v>
      </c>
      <c r="C89" s="10">
        <v>35</v>
      </c>
      <c r="D89" s="13">
        <v>37.514285714285712</v>
      </c>
      <c r="E89" s="10"/>
      <c r="F89" s="10">
        <v>3</v>
      </c>
      <c r="G89" s="10">
        <v>7</v>
      </c>
      <c r="H89" s="10">
        <v>8</v>
      </c>
      <c r="I89" s="10">
        <v>5</v>
      </c>
      <c r="J89" s="10">
        <v>2</v>
      </c>
      <c r="K89" s="10">
        <v>4</v>
      </c>
      <c r="L89" s="10">
        <v>3</v>
      </c>
      <c r="M89" s="10"/>
      <c r="N89" s="10">
        <v>2</v>
      </c>
      <c r="O89" s="10">
        <v>1</v>
      </c>
      <c r="P89" s="10"/>
      <c r="Q89" s="10"/>
      <c r="R89" s="10"/>
      <c r="S89" s="10"/>
      <c r="T89" s="10"/>
    </row>
    <row r="90" spans="1:20" s="1" customFormat="1" ht="14.1" customHeight="1" x14ac:dyDescent="0.2">
      <c r="A90" s="4" t="s">
        <v>118</v>
      </c>
      <c r="B90" s="5" t="s">
        <v>119</v>
      </c>
      <c r="C90" s="6">
        <v>112</v>
      </c>
      <c r="D90" s="12">
        <v>42.383928571428569</v>
      </c>
      <c r="E90" s="6">
        <v>1</v>
      </c>
      <c r="F90" s="6">
        <v>4</v>
      </c>
      <c r="G90" s="6">
        <v>15</v>
      </c>
      <c r="H90" s="6">
        <v>16</v>
      </c>
      <c r="I90" s="6">
        <v>15</v>
      </c>
      <c r="J90" s="6">
        <v>17</v>
      </c>
      <c r="K90" s="6">
        <v>12</v>
      </c>
      <c r="L90" s="6">
        <v>9</v>
      </c>
      <c r="M90" s="6">
        <v>9</v>
      </c>
      <c r="N90" s="6">
        <v>8</v>
      </c>
      <c r="O90" s="6">
        <v>4</v>
      </c>
      <c r="P90" s="6">
        <v>2</v>
      </c>
      <c r="Q90" s="6"/>
      <c r="R90" s="6"/>
      <c r="S90" s="6"/>
      <c r="T90" s="6"/>
    </row>
    <row r="91" spans="1:20" s="1" customFormat="1" ht="14.1" customHeight="1" x14ac:dyDescent="0.2">
      <c r="A91" s="4" t="s">
        <v>116</v>
      </c>
      <c r="B91" s="5" t="s">
        <v>117</v>
      </c>
      <c r="C91" s="6">
        <v>886</v>
      </c>
      <c r="D91" s="12">
        <v>42.699774266365687</v>
      </c>
      <c r="E91" s="6"/>
      <c r="F91" s="6">
        <v>50</v>
      </c>
      <c r="G91" s="6">
        <v>105</v>
      </c>
      <c r="H91" s="6">
        <v>130</v>
      </c>
      <c r="I91" s="6">
        <v>139</v>
      </c>
      <c r="J91" s="6">
        <v>120</v>
      </c>
      <c r="K91" s="6">
        <v>90</v>
      </c>
      <c r="L91" s="6">
        <v>73</v>
      </c>
      <c r="M91" s="6">
        <v>64</v>
      </c>
      <c r="N91" s="6">
        <v>36</v>
      </c>
      <c r="O91" s="6">
        <v>36</v>
      </c>
      <c r="P91" s="6">
        <v>23</v>
      </c>
      <c r="Q91" s="6">
        <v>20</v>
      </c>
      <c r="R91" s="6"/>
      <c r="S91" s="6"/>
      <c r="T91" s="6"/>
    </row>
    <row r="92" spans="1:20" s="1" customFormat="1" ht="14.1" customHeight="1" x14ac:dyDescent="0.2">
      <c r="A92" s="14" t="s">
        <v>166</v>
      </c>
      <c r="B92" s="19" t="s">
        <v>167</v>
      </c>
      <c r="C92" s="27">
        <v>50</v>
      </c>
      <c r="D92" s="31">
        <v>46.84</v>
      </c>
      <c r="E92" s="27">
        <v>1</v>
      </c>
      <c r="F92" s="27">
        <v>2</v>
      </c>
      <c r="G92" s="27">
        <v>3</v>
      </c>
      <c r="H92" s="27">
        <v>4</v>
      </c>
      <c r="I92" s="27">
        <v>7</v>
      </c>
      <c r="J92" s="27">
        <v>6</v>
      </c>
      <c r="K92" s="27">
        <v>7</v>
      </c>
      <c r="L92" s="27">
        <v>6</v>
      </c>
      <c r="M92" s="27">
        <v>2</v>
      </c>
      <c r="N92" s="27">
        <v>5</v>
      </c>
      <c r="O92" s="27">
        <v>3</v>
      </c>
      <c r="P92" s="27">
        <v>4</v>
      </c>
      <c r="Q92" s="27"/>
      <c r="R92" s="27"/>
      <c r="S92" s="27"/>
      <c r="T92" s="27"/>
    </row>
    <row r="93" spans="1:20" s="1" customFormat="1" ht="14.1" customHeight="1" x14ac:dyDescent="0.2">
      <c r="A93" s="14" t="s">
        <v>36</v>
      </c>
      <c r="B93" s="20" t="s">
        <v>37</v>
      </c>
      <c r="C93" s="26">
        <v>18</v>
      </c>
      <c r="D93" s="33">
        <v>54.611111111111114</v>
      </c>
      <c r="E93" s="26"/>
      <c r="F93" s="26"/>
      <c r="G93" s="26">
        <v>1</v>
      </c>
      <c r="H93" s="26"/>
      <c r="I93" s="26">
        <v>2</v>
      </c>
      <c r="J93" s="26">
        <v>3</v>
      </c>
      <c r="K93" s="26">
        <v>2</v>
      </c>
      <c r="L93" s="26">
        <v>2</v>
      </c>
      <c r="M93" s="26"/>
      <c r="N93" s="26">
        <v>2</v>
      </c>
      <c r="O93" s="26">
        <v>3</v>
      </c>
      <c r="P93" s="26">
        <v>1</v>
      </c>
      <c r="Q93" s="26">
        <v>2</v>
      </c>
      <c r="R93" s="26"/>
      <c r="S93" s="26"/>
      <c r="T93" s="26"/>
    </row>
    <row r="94" spans="1:20" s="1" customFormat="1" ht="18.2" customHeight="1" x14ac:dyDescent="0.2">
      <c r="A94" s="14" t="s">
        <v>114</v>
      </c>
      <c r="B94" s="19" t="s">
        <v>115</v>
      </c>
      <c r="C94" s="25">
        <v>824</v>
      </c>
      <c r="D94" s="32">
        <v>41.327669902912625</v>
      </c>
      <c r="E94" s="25">
        <v>2</v>
      </c>
      <c r="F94" s="25">
        <v>56</v>
      </c>
      <c r="G94" s="26">
        <v>121</v>
      </c>
      <c r="H94" s="26">
        <v>148</v>
      </c>
      <c r="I94" s="26">
        <v>98</v>
      </c>
      <c r="J94" s="26">
        <v>98</v>
      </c>
      <c r="K94" s="26">
        <v>94</v>
      </c>
      <c r="L94" s="26">
        <v>56</v>
      </c>
      <c r="M94" s="26">
        <v>52</v>
      </c>
      <c r="N94" s="26">
        <v>34</v>
      </c>
      <c r="O94" s="26">
        <v>28</v>
      </c>
      <c r="P94" s="26">
        <v>21</v>
      </c>
      <c r="Q94" s="26">
        <v>16</v>
      </c>
      <c r="R94" s="26"/>
      <c r="S94" s="26"/>
      <c r="T94" s="26"/>
    </row>
    <row r="95" spans="1:20" s="1" customFormat="1" ht="22.7" customHeight="1" x14ac:dyDescent="0.2">
      <c r="A95" s="16" t="s">
        <v>212</v>
      </c>
      <c r="B95" s="22" t="s">
        <v>213</v>
      </c>
      <c r="C95" s="27">
        <v>18</v>
      </c>
      <c r="D95" s="31">
        <v>50.333333333333336</v>
      </c>
      <c r="E95" s="27"/>
      <c r="F95" s="27"/>
      <c r="G95" s="27"/>
      <c r="H95" s="27">
        <v>3</v>
      </c>
      <c r="I95" s="27">
        <v>3</v>
      </c>
      <c r="J95" s="27">
        <v>1</v>
      </c>
      <c r="K95" s="27">
        <v>1</v>
      </c>
      <c r="L95" s="27">
        <v>2</v>
      </c>
      <c r="M95" s="27">
        <v>3</v>
      </c>
      <c r="N95" s="27">
        <v>3</v>
      </c>
      <c r="O95" s="27">
        <v>1</v>
      </c>
      <c r="P95" s="27">
        <v>1</v>
      </c>
      <c r="Q95" s="27"/>
      <c r="R95" s="27"/>
      <c r="S95" s="27"/>
      <c r="T95" s="27"/>
    </row>
    <row r="96" spans="1:20" s="1" customFormat="1" ht="14.1" customHeight="1" x14ac:dyDescent="0.2">
      <c r="A96" s="8" t="s">
        <v>112</v>
      </c>
      <c r="B96" s="9" t="s">
        <v>113</v>
      </c>
      <c r="C96" s="10">
        <v>299</v>
      </c>
      <c r="D96" s="13">
        <v>45.143812709030101</v>
      </c>
      <c r="E96" s="10"/>
      <c r="F96" s="10">
        <v>10</v>
      </c>
      <c r="G96" s="10">
        <v>26</v>
      </c>
      <c r="H96" s="10">
        <v>37</v>
      </c>
      <c r="I96" s="10">
        <v>43</v>
      </c>
      <c r="J96" s="10">
        <v>50</v>
      </c>
      <c r="K96" s="10">
        <v>33</v>
      </c>
      <c r="L96" s="10">
        <v>28</v>
      </c>
      <c r="M96" s="10">
        <v>24</v>
      </c>
      <c r="N96" s="10">
        <v>13</v>
      </c>
      <c r="O96" s="10">
        <v>12</v>
      </c>
      <c r="P96" s="10">
        <v>12</v>
      </c>
      <c r="Q96" s="10">
        <v>11</v>
      </c>
      <c r="R96" s="10"/>
      <c r="S96" s="10"/>
      <c r="T96" s="10"/>
    </row>
    <row r="97" spans="1:20" s="1" customFormat="1" ht="14.1" customHeight="1" x14ac:dyDescent="0.2">
      <c r="A97" s="8" t="s">
        <v>34</v>
      </c>
      <c r="B97" s="9" t="s">
        <v>35</v>
      </c>
      <c r="C97" s="10">
        <v>42</v>
      </c>
      <c r="D97" s="13">
        <v>41.595238095238095</v>
      </c>
      <c r="E97" s="10"/>
      <c r="F97" s="10">
        <v>7</v>
      </c>
      <c r="G97" s="10">
        <v>6</v>
      </c>
      <c r="H97" s="10">
        <v>4</v>
      </c>
      <c r="I97" s="10">
        <v>5</v>
      </c>
      <c r="J97" s="10">
        <v>3</v>
      </c>
      <c r="K97" s="10">
        <v>5</v>
      </c>
      <c r="L97" s="10">
        <v>1</v>
      </c>
      <c r="M97" s="10">
        <v>3</v>
      </c>
      <c r="N97" s="10">
        <v>3</v>
      </c>
      <c r="O97" s="10">
        <v>3</v>
      </c>
      <c r="P97" s="10">
        <v>1</v>
      </c>
      <c r="Q97" s="10">
        <v>1</v>
      </c>
      <c r="R97" s="10"/>
      <c r="S97" s="10"/>
      <c r="T97" s="10"/>
    </row>
    <row r="98" spans="1:20" s="1" customFormat="1" ht="14.1" customHeight="1" x14ac:dyDescent="0.2">
      <c r="A98" s="8" t="s">
        <v>110</v>
      </c>
      <c r="B98" s="9" t="s">
        <v>111</v>
      </c>
      <c r="C98" s="10">
        <v>348</v>
      </c>
      <c r="D98" s="13">
        <v>41.290229885057471</v>
      </c>
      <c r="E98" s="10">
        <v>1</v>
      </c>
      <c r="F98" s="10">
        <v>20</v>
      </c>
      <c r="G98" s="10">
        <v>56</v>
      </c>
      <c r="H98" s="10">
        <v>58</v>
      </c>
      <c r="I98" s="10">
        <v>49</v>
      </c>
      <c r="J98" s="10">
        <v>38</v>
      </c>
      <c r="K98" s="10">
        <v>34</v>
      </c>
      <c r="L98" s="10">
        <v>31</v>
      </c>
      <c r="M98" s="10">
        <v>21</v>
      </c>
      <c r="N98" s="10">
        <v>19</v>
      </c>
      <c r="O98" s="10">
        <v>10</v>
      </c>
      <c r="P98" s="10">
        <v>3</v>
      </c>
      <c r="Q98" s="10">
        <v>8</v>
      </c>
      <c r="R98" s="10"/>
      <c r="S98" s="10"/>
      <c r="T98" s="10"/>
    </row>
    <row r="99" spans="1:20" s="1" customFormat="1" ht="14.1" customHeight="1" x14ac:dyDescent="0.2">
      <c r="A99" s="8" t="s">
        <v>210</v>
      </c>
      <c r="B99" s="9" t="s">
        <v>211</v>
      </c>
      <c r="C99" s="10">
        <v>213</v>
      </c>
      <c r="D99" s="13">
        <v>43.323943661971832</v>
      </c>
      <c r="E99" s="10">
        <v>2</v>
      </c>
      <c r="F99" s="10">
        <v>12</v>
      </c>
      <c r="G99" s="10">
        <v>19</v>
      </c>
      <c r="H99" s="10">
        <v>36</v>
      </c>
      <c r="I99" s="10">
        <v>31</v>
      </c>
      <c r="J99" s="10">
        <v>28</v>
      </c>
      <c r="K99" s="10">
        <v>17</v>
      </c>
      <c r="L99" s="10">
        <v>22</v>
      </c>
      <c r="M99" s="10">
        <v>15</v>
      </c>
      <c r="N99" s="10">
        <v>13</v>
      </c>
      <c r="O99" s="10">
        <v>1</v>
      </c>
      <c r="P99" s="10">
        <v>10</v>
      </c>
      <c r="Q99" s="10">
        <v>7</v>
      </c>
      <c r="R99" s="10"/>
      <c r="S99" s="10"/>
      <c r="T99" s="10"/>
    </row>
    <row r="100" spans="1:20" s="1" customFormat="1" ht="14.1" customHeight="1" x14ac:dyDescent="0.2">
      <c r="A100" s="8" t="s">
        <v>56</v>
      </c>
      <c r="B100" s="9" t="s">
        <v>57</v>
      </c>
      <c r="C100" s="10">
        <v>149</v>
      </c>
      <c r="D100" s="13">
        <v>40.402684563758392</v>
      </c>
      <c r="E100" s="10">
        <v>3</v>
      </c>
      <c r="F100" s="10">
        <v>20</v>
      </c>
      <c r="G100" s="10">
        <v>16</v>
      </c>
      <c r="H100" s="10">
        <v>17</v>
      </c>
      <c r="I100" s="10">
        <v>17</v>
      </c>
      <c r="J100" s="10">
        <v>26</v>
      </c>
      <c r="K100" s="10">
        <v>16</v>
      </c>
      <c r="L100" s="10">
        <v>14</v>
      </c>
      <c r="M100" s="10">
        <v>7</v>
      </c>
      <c r="N100" s="10">
        <v>4</v>
      </c>
      <c r="O100" s="10">
        <v>3</v>
      </c>
      <c r="P100" s="10">
        <v>2</v>
      </c>
      <c r="Q100" s="10">
        <v>4</v>
      </c>
      <c r="R100" s="10"/>
      <c r="S100" s="10"/>
      <c r="T100" s="10"/>
    </row>
    <row r="101" spans="1:20" s="1" customFormat="1" ht="14.1" customHeight="1" x14ac:dyDescent="0.2">
      <c r="A101" s="8" t="s">
        <v>226</v>
      </c>
      <c r="B101" s="9" t="s">
        <v>227</v>
      </c>
      <c r="C101" s="10">
        <v>145</v>
      </c>
      <c r="D101" s="13">
        <v>49.531034482758621</v>
      </c>
      <c r="E101" s="10"/>
      <c r="F101" s="10">
        <v>5</v>
      </c>
      <c r="G101" s="10">
        <v>12</v>
      </c>
      <c r="H101" s="10">
        <v>9</v>
      </c>
      <c r="I101" s="10">
        <v>15</v>
      </c>
      <c r="J101" s="10">
        <v>16</v>
      </c>
      <c r="K101" s="10">
        <v>17</v>
      </c>
      <c r="L101" s="10">
        <v>17</v>
      </c>
      <c r="M101" s="10">
        <v>14</v>
      </c>
      <c r="N101" s="10">
        <v>14</v>
      </c>
      <c r="O101" s="10">
        <v>10</v>
      </c>
      <c r="P101" s="10">
        <v>11</v>
      </c>
      <c r="Q101" s="10">
        <v>5</v>
      </c>
      <c r="R101" s="10"/>
      <c r="S101" s="10"/>
      <c r="T101" s="10"/>
    </row>
    <row r="102" spans="1:20" s="1" customFormat="1" ht="14.1" customHeight="1" x14ac:dyDescent="0.2">
      <c r="A102" s="8" t="s">
        <v>54</v>
      </c>
      <c r="B102" s="9" t="s">
        <v>55</v>
      </c>
      <c r="C102" s="10">
        <v>972</v>
      </c>
      <c r="D102" s="13">
        <v>46.243827160493829</v>
      </c>
      <c r="E102" s="10">
        <v>1</v>
      </c>
      <c r="F102" s="10">
        <v>64</v>
      </c>
      <c r="G102" s="10">
        <v>104</v>
      </c>
      <c r="H102" s="10">
        <v>102</v>
      </c>
      <c r="I102" s="10">
        <v>114</v>
      </c>
      <c r="J102" s="10">
        <v>101</v>
      </c>
      <c r="K102" s="10">
        <v>97</v>
      </c>
      <c r="L102" s="10">
        <v>82</v>
      </c>
      <c r="M102" s="10">
        <v>86</v>
      </c>
      <c r="N102" s="10">
        <v>72</v>
      </c>
      <c r="O102" s="10">
        <v>66</v>
      </c>
      <c r="P102" s="10">
        <v>36</v>
      </c>
      <c r="Q102" s="10">
        <v>47</v>
      </c>
      <c r="R102" s="10"/>
      <c r="S102" s="10"/>
      <c r="T102" s="10"/>
    </row>
    <row r="103" spans="1:20" s="1" customFormat="1" ht="14.1" customHeight="1" x14ac:dyDescent="0.2">
      <c r="A103" s="4" t="s">
        <v>262</v>
      </c>
      <c r="B103" s="5" t="s">
        <v>263</v>
      </c>
      <c r="C103" s="6">
        <v>99</v>
      </c>
      <c r="D103" s="12">
        <v>47.414141414141412</v>
      </c>
      <c r="E103" s="6">
        <v>1</v>
      </c>
      <c r="F103" s="6">
        <v>4</v>
      </c>
      <c r="G103" s="6">
        <v>10</v>
      </c>
      <c r="H103" s="6">
        <v>12</v>
      </c>
      <c r="I103" s="6">
        <v>7</v>
      </c>
      <c r="J103" s="6">
        <v>17</v>
      </c>
      <c r="K103" s="6">
        <v>7</v>
      </c>
      <c r="L103" s="6">
        <v>8</v>
      </c>
      <c r="M103" s="6">
        <v>5</v>
      </c>
      <c r="N103" s="6">
        <v>9</v>
      </c>
      <c r="O103" s="6">
        <v>8</v>
      </c>
      <c r="P103" s="6">
        <v>9</v>
      </c>
      <c r="Q103" s="6">
        <v>2</v>
      </c>
      <c r="R103" s="6"/>
      <c r="S103" s="6"/>
      <c r="T103" s="6"/>
    </row>
    <row r="104" spans="1:20" s="1" customFormat="1" ht="14.1" customHeight="1" x14ac:dyDescent="0.2">
      <c r="A104" s="4" t="s">
        <v>108</v>
      </c>
      <c r="B104" s="5" t="s">
        <v>109</v>
      </c>
      <c r="C104" s="6">
        <v>164</v>
      </c>
      <c r="D104" s="12">
        <v>39.810975609756099</v>
      </c>
      <c r="E104" s="6">
        <v>2</v>
      </c>
      <c r="F104" s="6">
        <v>16</v>
      </c>
      <c r="G104" s="6">
        <v>28</v>
      </c>
      <c r="H104" s="6">
        <v>25</v>
      </c>
      <c r="I104" s="6">
        <v>31</v>
      </c>
      <c r="J104" s="6">
        <v>18</v>
      </c>
      <c r="K104" s="6">
        <v>9</v>
      </c>
      <c r="L104" s="6">
        <v>5</v>
      </c>
      <c r="M104" s="6">
        <v>9</v>
      </c>
      <c r="N104" s="6">
        <v>7</v>
      </c>
      <c r="O104" s="6">
        <v>4</v>
      </c>
      <c r="P104" s="6">
        <v>6</v>
      </c>
      <c r="Q104" s="6">
        <v>4</v>
      </c>
      <c r="R104" s="6"/>
      <c r="S104" s="6"/>
      <c r="T104" s="6"/>
    </row>
    <row r="105" spans="1:20" s="1" customFormat="1" ht="14.1" customHeight="1" x14ac:dyDescent="0.2">
      <c r="A105" s="14" t="s">
        <v>238</v>
      </c>
      <c r="B105" s="19" t="s">
        <v>239</v>
      </c>
      <c r="C105" s="27">
        <v>22</v>
      </c>
      <c r="D105" s="31">
        <v>43.31818181818182</v>
      </c>
      <c r="E105" s="27">
        <v>1</v>
      </c>
      <c r="F105" s="27">
        <v>2</v>
      </c>
      <c r="G105" s="27">
        <v>4</v>
      </c>
      <c r="H105" s="27">
        <v>1</v>
      </c>
      <c r="I105" s="27"/>
      <c r="J105" s="27">
        <v>4</v>
      </c>
      <c r="K105" s="27">
        <v>2</v>
      </c>
      <c r="L105" s="27">
        <v>1</v>
      </c>
      <c r="M105" s="27">
        <v>2</v>
      </c>
      <c r="N105" s="27">
        <v>2</v>
      </c>
      <c r="O105" s="27">
        <v>3</v>
      </c>
      <c r="P105" s="27"/>
      <c r="Q105" s="27"/>
      <c r="R105" s="27"/>
      <c r="S105" s="27"/>
      <c r="T105" s="27"/>
    </row>
    <row r="106" spans="1:20" s="1" customFormat="1" ht="14.1" customHeight="1" x14ac:dyDescent="0.2">
      <c r="A106" s="14" t="s">
        <v>106</v>
      </c>
      <c r="B106" s="20" t="s">
        <v>107</v>
      </c>
      <c r="C106" s="26">
        <v>258</v>
      </c>
      <c r="D106" s="33">
        <v>41.701550387596896</v>
      </c>
      <c r="E106" s="26">
        <v>1</v>
      </c>
      <c r="F106" s="26">
        <v>14</v>
      </c>
      <c r="G106" s="26">
        <v>31</v>
      </c>
      <c r="H106" s="26">
        <v>35</v>
      </c>
      <c r="I106" s="26">
        <v>35</v>
      </c>
      <c r="J106" s="26">
        <v>48</v>
      </c>
      <c r="K106" s="26">
        <v>38</v>
      </c>
      <c r="L106" s="26">
        <v>19</v>
      </c>
      <c r="M106" s="26">
        <v>14</v>
      </c>
      <c r="N106" s="26">
        <v>7</v>
      </c>
      <c r="O106" s="26">
        <v>8</v>
      </c>
      <c r="P106" s="26">
        <v>5</v>
      </c>
      <c r="Q106" s="26">
        <v>3</v>
      </c>
      <c r="R106" s="26"/>
      <c r="S106" s="26"/>
      <c r="T106" s="26"/>
    </row>
    <row r="107" spans="1:20" s="1" customFormat="1" ht="18.2" customHeight="1" x14ac:dyDescent="0.2">
      <c r="A107" s="14" t="s">
        <v>104</v>
      </c>
      <c r="B107" s="19" t="s">
        <v>105</v>
      </c>
      <c r="C107" s="25">
        <v>144</v>
      </c>
      <c r="D107" s="32">
        <v>42.347222222222221</v>
      </c>
      <c r="E107" s="25">
        <v>1</v>
      </c>
      <c r="F107" s="25">
        <v>11</v>
      </c>
      <c r="G107" s="26">
        <v>22</v>
      </c>
      <c r="H107" s="26">
        <v>22</v>
      </c>
      <c r="I107" s="26">
        <v>13</v>
      </c>
      <c r="J107" s="26">
        <v>19</v>
      </c>
      <c r="K107" s="26">
        <v>14</v>
      </c>
      <c r="L107" s="26">
        <v>13</v>
      </c>
      <c r="M107" s="26">
        <v>8</v>
      </c>
      <c r="N107" s="26">
        <v>5</v>
      </c>
      <c r="O107" s="26">
        <v>6</v>
      </c>
      <c r="P107" s="26">
        <v>4</v>
      </c>
      <c r="Q107" s="26">
        <v>6</v>
      </c>
      <c r="R107" s="26"/>
      <c r="S107" s="26"/>
      <c r="T107" s="26"/>
    </row>
    <row r="108" spans="1:20" s="1" customFormat="1" ht="22.7" customHeight="1" x14ac:dyDescent="0.2">
      <c r="A108" s="16" t="s">
        <v>102</v>
      </c>
      <c r="B108" s="22" t="s">
        <v>103</v>
      </c>
      <c r="C108" s="27">
        <v>66</v>
      </c>
      <c r="D108" s="31">
        <v>41.621212121212125</v>
      </c>
      <c r="E108" s="27">
        <v>1</v>
      </c>
      <c r="F108" s="27">
        <v>6</v>
      </c>
      <c r="G108" s="27">
        <v>8</v>
      </c>
      <c r="H108" s="27">
        <v>10</v>
      </c>
      <c r="I108" s="27">
        <v>9</v>
      </c>
      <c r="J108" s="27">
        <v>10</v>
      </c>
      <c r="K108" s="27">
        <v>6</v>
      </c>
      <c r="L108" s="27">
        <v>4</v>
      </c>
      <c r="M108" s="27">
        <v>2</v>
      </c>
      <c r="N108" s="27">
        <v>3</v>
      </c>
      <c r="O108" s="27">
        <v>1</v>
      </c>
      <c r="P108" s="27">
        <v>3</v>
      </c>
      <c r="Q108" s="27">
        <v>3</v>
      </c>
      <c r="R108" s="27"/>
      <c r="S108" s="27"/>
      <c r="T108" s="27"/>
    </row>
    <row r="109" spans="1:20" s="1" customFormat="1" ht="14.1" customHeight="1" x14ac:dyDescent="0.2">
      <c r="A109" s="8" t="s">
        <v>182</v>
      </c>
      <c r="B109" s="9" t="s">
        <v>183</v>
      </c>
      <c r="C109" s="10">
        <v>90</v>
      </c>
      <c r="D109" s="13">
        <v>45.68888888888889</v>
      </c>
      <c r="E109" s="10"/>
      <c r="F109" s="10">
        <v>8</v>
      </c>
      <c r="G109" s="10">
        <v>7</v>
      </c>
      <c r="H109" s="10">
        <v>14</v>
      </c>
      <c r="I109" s="10">
        <v>7</v>
      </c>
      <c r="J109" s="10">
        <v>8</v>
      </c>
      <c r="K109" s="10">
        <v>9</v>
      </c>
      <c r="L109" s="10">
        <v>7</v>
      </c>
      <c r="M109" s="10">
        <v>12</v>
      </c>
      <c r="N109" s="10">
        <v>8</v>
      </c>
      <c r="O109" s="10">
        <v>3</v>
      </c>
      <c r="P109" s="10">
        <v>4</v>
      </c>
      <c r="Q109" s="10">
        <v>3</v>
      </c>
      <c r="R109" s="10"/>
      <c r="S109" s="10"/>
      <c r="T109" s="10"/>
    </row>
    <row r="110" spans="1:20" s="1" customFormat="1" ht="14.1" customHeight="1" x14ac:dyDescent="0.2">
      <c r="A110" s="8" t="s">
        <v>156</v>
      </c>
      <c r="B110" s="9" t="s">
        <v>157</v>
      </c>
      <c r="C110" s="10">
        <v>390</v>
      </c>
      <c r="D110" s="13">
        <v>45.802564102564105</v>
      </c>
      <c r="E110" s="10">
        <v>4</v>
      </c>
      <c r="F110" s="10">
        <v>26</v>
      </c>
      <c r="G110" s="10">
        <v>32</v>
      </c>
      <c r="H110" s="10">
        <v>37</v>
      </c>
      <c r="I110" s="10">
        <v>37</v>
      </c>
      <c r="J110" s="10">
        <v>53</v>
      </c>
      <c r="K110" s="10">
        <v>47</v>
      </c>
      <c r="L110" s="10">
        <v>44</v>
      </c>
      <c r="M110" s="10">
        <v>34</v>
      </c>
      <c r="N110" s="10">
        <v>27</v>
      </c>
      <c r="O110" s="10">
        <v>26</v>
      </c>
      <c r="P110" s="10">
        <v>17</v>
      </c>
      <c r="Q110" s="10">
        <v>6</v>
      </c>
      <c r="R110" s="10"/>
      <c r="S110" s="10"/>
      <c r="T110" s="10"/>
    </row>
    <row r="111" spans="1:20" s="1" customFormat="1" ht="14.1" customHeight="1" x14ac:dyDescent="0.2">
      <c r="A111" s="8" t="s">
        <v>100</v>
      </c>
      <c r="B111" s="9" t="s">
        <v>101</v>
      </c>
      <c r="C111" s="10">
        <v>228</v>
      </c>
      <c r="D111" s="13">
        <v>40.780701754385966</v>
      </c>
      <c r="E111" s="10">
        <v>2</v>
      </c>
      <c r="F111" s="10">
        <v>26</v>
      </c>
      <c r="G111" s="10">
        <v>35</v>
      </c>
      <c r="H111" s="10">
        <v>20</v>
      </c>
      <c r="I111" s="10">
        <v>37</v>
      </c>
      <c r="J111" s="10">
        <v>21</v>
      </c>
      <c r="K111" s="10">
        <v>24</v>
      </c>
      <c r="L111" s="10">
        <v>18</v>
      </c>
      <c r="M111" s="10">
        <v>22</v>
      </c>
      <c r="N111" s="10">
        <v>10</v>
      </c>
      <c r="O111" s="10">
        <v>10</v>
      </c>
      <c r="P111" s="10">
        <v>2</v>
      </c>
      <c r="Q111" s="10">
        <v>1</v>
      </c>
      <c r="R111" s="10"/>
      <c r="S111" s="10"/>
      <c r="T111" s="10"/>
    </row>
    <row r="112" spans="1:20" s="1" customFormat="1" ht="14.1" customHeight="1" x14ac:dyDescent="0.2">
      <c r="A112" s="8" t="s">
        <v>154</v>
      </c>
      <c r="B112" s="9" t="s">
        <v>155</v>
      </c>
      <c r="C112" s="10">
        <v>11</v>
      </c>
      <c r="D112" s="13">
        <v>38.545454545454547</v>
      </c>
      <c r="E112" s="10"/>
      <c r="F112" s="10"/>
      <c r="G112" s="10">
        <v>3</v>
      </c>
      <c r="H112" s="10"/>
      <c r="I112" s="10">
        <v>3</v>
      </c>
      <c r="J112" s="10">
        <v>3</v>
      </c>
      <c r="K112" s="10">
        <v>1</v>
      </c>
      <c r="L112" s="10">
        <v>1</v>
      </c>
      <c r="M112" s="10"/>
      <c r="N112" s="10"/>
      <c r="O112" s="10"/>
      <c r="P112" s="10"/>
      <c r="Q112" s="10"/>
      <c r="R112" s="10"/>
      <c r="S112" s="10"/>
      <c r="T112" s="10"/>
    </row>
    <row r="113" spans="1:20" s="1" customFormat="1" ht="14.1" customHeight="1" x14ac:dyDescent="0.2">
      <c r="A113" s="8" t="s">
        <v>42</v>
      </c>
      <c r="B113" s="9" t="s">
        <v>43</v>
      </c>
      <c r="C113" s="10">
        <v>28</v>
      </c>
      <c r="D113" s="13">
        <v>44.392857142857146</v>
      </c>
      <c r="E113" s="10"/>
      <c r="F113" s="10">
        <v>1</v>
      </c>
      <c r="G113" s="10">
        <v>1</v>
      </c>
      <c r="H113" s="10">
        <v>5</v>
      </c>
      <c r="I113" s="10">
        <v>4</v>
      </c>
      <c r="J113" s="10">
        <v>5</v>
      </c>
      <c r="K113" s="10">
        <v>3</v>
      </c>
      <c r="L113" s="10">
        <v>1</v>
      </c>
      <c r="M113" s="10">
        <v>5</v>
      </c>
      <c r="N113" s="10"/>
      <c r="O113" s="10">
        <v>2</v>
      </c>
      <c r="P113" s="10">
        <v>1</v>
      </c>
      <c r="Q113" s="10"/>
      <c r="R113" s="10"/>
      <c r="S113" s="10"/>
      <c r="T113" s="10"/>
    </row>
    <row r="114" spans="1:20" s="1" customFormat="1" ht="14.1" customHeight="1" x14ac:dyDescent="0.2">
      <c r="A114" s="8" t="s">
        <v>236</v>
      </c>
      <c r="B114" s="9" t="s">
        <v>237</v>
      </c>
      <c r="C114" s="10">
        <v>57</v>
      </c>
      <c r="D114" s="13">
        <v>42.929824561403507</v>
      </c>
      <c r="E114" s="10">
        <v>1</v>
      </c>
      <c r="F114" s="10">
        <v>6</v>
      </c>
      <c r="G114" s="10">
        <v>3</v>
      </c>
      <c r="H114" s="10">
        <v>6</v>
      </c>
      <c r="I114" s="10">
        <v>10</v>
      </c>
      <c r="J114" s="10">
        <v>8</v>
      </c>
      <c r="K114" s="10">
        <v>3</v>
      </c>
      <c r="L114" s="10">
        <v>8</v>
      </c>
      <c r="M114" s="10">
        <v>2</v>
      </c>
      <c r="N114" s="10">
        <v>5</v>
      </c>
      <c r="O114" s="10">
        <v>3</v>
      </c>
      <c r="P114" s="10">
        <v>2</v>
      </c>
      <c r="Q114" s="10"/>
      <c r="R114" s="10"/>
      <c r="S114" s="10"/>
      <c r="T114" s="10"/>
    </row>
    <row r="115" spans="1:20" s="1" customFormat="1" ht="14.1" customHeight="1" x14ac:dyDescent="0.2">
      <c r="A115" s="8" t="s">
        <v>180</v>
      </c>
      <c r="B115" s="9" t="s">
        <v>181</v>
      </c>
      <c r="C115" s="10">
        <v>49</v>
      </c>
      <c r="D115" s="13">
        <v>46.428571428571431</v>
      </c>
      <c r="E115" s="10"/>
      <c r="F115" s="10"/>
      <c r="G115" s="10">
        <v>5</v>
      </c>
      <c r="H115" s="10">
        <v>4</v>
      </c>
      <c r="I115" s="10">
        <v>11</v>
      </c>
      <c r="J115" s="10">
        <v>7</v>
      </c>
      <c r="K115" s="10">
        <v>2</v>
      </c>
      <c r="L115" s="10">
        <v>3</v>
      </c>
      <c r="M115" s="10">
        <v>6</v>
      </c>
      <c r="N115" s="10">
        <v>6</v>
      </c>
      <c r="O115" s="10">
        <v>1</v>
      </c>
      <c r="P115" s="10">
        <v>1</v>
      </c>
      <c r="Q115" s="10">
        <v>3</v>
      </c>
      <c r="R115" s="10"/>
      <c r="S115" s="10"/>
      <c r="T115" s="10"/>
    </row>
    <row r="116" spans="1:20" s="1" customFormat="1" ht="14.1" customHeight="1" x14ac:dyDescent="0.2">
      <c r="A116" s="4" t="s">
        <v>98</v>
      </c>
      <c r="B116" s="5" t="s">
        <v>99</v>
      </c>
      <c r="C116" s="6">
        <v>183</v>
      </c>
      <c r="D116" s="12">
        <v>43.759562841530055</v>
      </c>
      <c r="E116" s="6"/>
      <c r="F116" s="6">
        <v>13</v>
      </c>
      <c r="G116" s="6">
        <v>25</v>
      </c>
      <c r="H116" s="6">
        <v>23</v>
      </c>
      <c r="I116" s="6">
        <v>21</v>
      </c>
      <c r="J116" s="6">
        <v>24</v>
      </c>
      <c r="K116" s="6">
        <v>15</v>
      </c>
      <c r="L116" s="6">
        <v>15</v>
      </c>
      <c r="M116" s="6">
        <v>15</v>
      </c>
      <c r="N116" s="6">
        <v>14</v>
      </c>
      <c r="O116" s="6">
        <v>5</v>
      </c>
      <c r="P116" s="6">
        <v>5</v>
      </c>
      <c r="Q116" s="6">
        <v>8</v>
      </c>
      <c r="R116" s="6"/>
      <c r="S116" s="6"/>
      <c r="T116" s="6"/>
    </row>
    <row r="117" spans="1:20" s="1" customFormat="1" ht="14.1" customHeight="1" x14ac:dyDescent="0.2">
      <c r="A117" s="4" t="s">
        <v>96</v>
      </c>
      <c r="B117" s="5" t="s">
        <v>97</v>
      </c>
      <c r="C117" s="6">
        <v>1332</v>
      </c>
      <c r="D117" s="12">
        <v>40.341591591591595</v>
      </c>
      <c r="E117" s="6">
        <v>6</v>
      </c>
      <c r="F117" s="6">
        <v>95</v>
      </c>
      <c r="G117" s="6">
        <v>224</v>
      </c>
      <c r="H117" s="6">
        <v>227</v>
      </c>
      <c r="I117" s="6">
        <v>167</v>
      </c>
      <c r="J117" s="6">
        <v>166</v>
      </c>
      <c r="K117" s="6">
        <v>126</v>
      </c>
      <c r="L117" s="6">
        <v>117</v>
      </c>
      <c r="M117" s="6">
        <v>70</v>
      </c>
      <c r="N117" s="6">
        <v>57</v>
      </c>
      <c r="O117" s="6">
        <v>32</v>
      </c>
      <c r="P117" s="6">
        <v>28</v>
      </c>
      <c r="Q117" s="6">
        <v>17</v>
      </c>
      <c r="R117" s="6"/>
      <c r="S117" s="6"/>
      <c r="T117" s="6"/>
    </row>
    <row r="118" spans="1:20" s="1" customFormat="1" ht="14.1" customHeight="1" x14ac:dyDescent="0.2">
      <c r="A118" s="14" t="s">
        <v>40</v>
      </c>
      <c r="B118" s="19" t="s">
        <v>41</v>
      </c>
      <c r="C118" s="27">
        <v>32</v>
      </c>
      <c r="D118" s="31">
        <v>46.5625</v>
      </c>
      <c r="E118" s="27">
        <v>1</v>
      </c>
      <c r="F118" s="27">
        <v>1</v>
      </c>
      <c r="G118" s="27"/>
      <c r="H118" s="27">
        <v>3</v>
      </c>
      <c r="I118" s="27">
        <v>6</v>
      </c>
      <c r="J118" s="27">
        <v>4</v>
      </c>
      <c r="K118" s="27">
        <v>4</v>
      </c>
      <c r="L118" s="27">
        <v>4</v>
      </c>
      <c r="M118" s="27">
        <v>4</v>
      </c>
      <c r="N118" s="27">
        <v>1</v>
      </c>
      <c r="O118" s="27">
        <v>1</v>
      </c>
      <c r="P118" s="27">
        <v>2</v>
      </c>
      <c r="Q118" s="27">
        <v>1</v>
      </c>
      <c r="R118" s="27"/>
      <c r="S118" s="27"/>
      <c r="T118" s="27"/>
    </row>
    <row r="119" spans="1:20" s="1" customFormat="1" ht="14.1" customHeight="1" x14ac:dyDescent="0.2">
      <c r="A119" s="14" t="s">
        <v>152</v>
      </c>
      <c r="B119" s="20" t="s">
        <v>153</v>
      </c>
      <c r="C119" s="26">
        <v>59</v>
      </c>
      <c r="D119" s="33">
        <v>46.474576271186443</v>
      </c>
      <c r="E119" s="26"/>
      <c r="F119" s="26">
        <v>2</v>
      </c>
      <c r="G119" s="26">
        <v>5</v>
      </c>
      <c r="H119" s="26">
        <v>9</v>
      </c>
      <c r="I119" s="26">
        <v>10</v>
      </c>
      <c r="J119" s="26">
        <v>5</v>
      </c>
      <c r="K119" s="26">
        <v>6</v>
      </c>
      <c r="L119" s="26">
        <v>2</v>
      </c>
      <c r="M119" s="26">
        <v>5</v>
      </c>
      <c r="N119" s="26">
        <v>5</v>
      </c>
      <c r="O119" s="26">
        <v>6</v>
      </c>
      <c r="P119" s="26">
        <v>1</v>
      </c>
      <c r="Q119" s="26">
        <v>3</v>
      </c>
      <c r="R119" s="26"/>
      <c r="S119" s="26"/>
      <c r="T119" s="26"/>
    </row>
    <row r="120" spans="1:20" s="1" customFormat="1" ht="18.2" customHeight="1" x14ac:dyDescent="0.2">
      <c r="A120" s="14" t="s">
        <v>164</v>
      </c>
      <c r="B120" s="19" t="s">
        <v>165</v>
      </c>
      <c r="C120" s="25">
        <v>44</v>
      </c>
      <c r="D120" s="32">
        <v>39.68181818181818</v>
      </c>
      <c r="E120" s="25"/>
      <c r="F120" s="25">
        <v>7</v>
      </c>
      <c r="G120" s="26">
        <v>3</v>
      </c>
      <c r="H120" s="26">
        <v>5</v>
      </c>
      <c r="I120" s="26">
        <v>9</v>
      </c>
      <c r="J120" s="26">
        <v>4</v>
      </c>
      <c r="K120" s="26">
        <v>8</v>
      </c>
      <c r="L120" s="26">
        <v>3</v>
      </c>
      <c r="M120" s="26">
        <v>1</v>
      </c>
      <c r="N120" s="26">
        <v>2</v>
      </c>
      <c r="O120" s="26"/>
      <c r="P120" s="26">
        <v>2</v>
      </c>
      <c r="Q120" s="26"/>
      <c r="R120" s="26"/>
      <c r="S120" s="26"/>
      <c r="T120" s="26"/>
    </row>
    <row r="121" spans="1:20" s="1" customFormat="1" ht="22.7" customHeight="1" x14ac:dyDescent="0.2">
      <c r="A121" s="16" t="s">
        <v>32</v>
      </c>
      <c r="B121" s="22" t="s">
        <v>33</v>
      </c>
      <c r="C121" s="27">
        <v>29</v>
      </c>
      <c r="D121" s="31">
        <v>47</v>
      </c>
      <c r="E121" s="27"/>
      <c r="F121" s="27"/>
      <c r="G121" s="27">
        <v>1</v>
      </c>
      <c r="H121" s="27">
        <v>4</v>
      </c>
      <c r="I121" s="27">
        <v>4</v>
      </c>
      <c r="J121" s="27">
        <v>4</v>
      </c>
      <c r="K121" s="27">
        <v>5</v>
      </c>
      <c r="L121" s="27">
        <v>2</v>
      </c>
      <c r="M121" s="27">
        <v>4</v>
      </c>
      <c r="N121" s="27">
        <v>2</v>
      </c>
      <c r="O121" s="27">
        <v>2</v>
      </c>
      <c r="P121" s="27">
        <v>1</v>
      </c>
      <c r="Q121" s="27"/>
      <c r="R121" s="27"/>
      <c r="S121" s="27"/>
      <c r="T121" s="27"/>
    </row>
    <row r="122" spans="1:20" s="1" customFormat="1" ht="14.1" customHeight="1" x14ac:dyDescent="0.2">
      <c r="A122" s="8" t="s">
        <v>234</v>
      </c>
      <c r="B122" s="9" t="s">
        <v>235</v>
      </c>
      <c r="C122" s="10">
        <v>103</v>
      </c>
      <c r="D122" s="13">
        <v>42.834951456310677</v>
      </c>
      <c r="E122" s="10"/>
      <c r="F122" s="10">
        <v>7</v>
      </c>
      <c r="G122" s="10">
        <v>12</v>
      </c>
      <c r="H122" s="10">
        <v>21</v>
      </c>
      <c r="I122" s="10">
        <v>16</v>
      </c>
      <c r="J122" s="10">
        <v>9</v>
      </c>
      <c r="K122" s="10">
        <v>8</v>
      </c>
      <c r="L122" s="10">
        <v>9</v>
      </c>
      <c r="M122" s="10">
        <v>6</v>
      </c>
      <c r="N122" s="10">
        <v>3</v>
      </c>
      <c r="O122" s="10">
        <v>2</v>
      </c>
      <c r="P122" s="10">
        <v>5</v>
      </c>
      <c r="Q122" s="10">
        <v>5</v>
      </c>
      <c r="R122" s="10"/>
      <c r="S122" s="10"/>
      <c r="T122" s="10"/>
    </row>
    <row r="123" spans="1:20" s="1" customFormat="1" ht="14.1" customHeight="1" x14ac:dyDescent="0.2">
      <c r="A123" s="8" t="s">
        <v>232</v>
      </c>
      <c r="B123" s="9" t="s">
        <v>233</v>
      </c>
      <c r="C123" s="10">
        <v>3351</v>
      </c>
      <c r="D123" s="13">
        <v>45.450611757684271</v>
      </c>
      <c r="E123" s="10">
        <v>19</v>
      </c>
      <c r="F123" s="10">
        <v>198</v>
      </c>
      <c r="G123" s="10">
        <v>339</v>
      </c>
      <c r="H123" s="10">
        <v>413</v>
      </c>
      <c r="I123" s="10">
        <v>371</v>
      </c>
      <c r="J123" s="10">
        <v>392</v>
      </c>
      <c r="K123" s="10">
        <v>350</v>
      </c>
      <c r="L123" s="10">
        <v>330</v>
      </c>
      <c r="M123" s="10">
        <v>262</v>
      </c>
      <c r="N123" s="10">
        <v>217</v>
      </c>
      <c r="O123" s="10">
        <v>210</v>
      </c>
      <c r="P123" s="10">
        <v>117</v>
      </c>
      <c r="Q123" s="10">
        <v>133</v>
      </c>
      <c r="R123" s="10"/>
      <c r="S123" s="10"/>
      <c r="T123" s="10"/>
    </row>
    <row r="124" spans="1:20" s="1" customFormat="1" ht="14.1" customHeight="1" x14ac:dyDescent="0.2">
      <c r="A124" s="8" t="s">
        <v>260</v>
      </c>
      <c r="B124" s="9" t="s">
        <v>261</v>
      </c>
      <c r="C124" s="10">
        <v>154</v>
      </c>
      <c r="D124" s="13">
        <v>45.402597402597401</v>
      </c>
      <c r="E124" s="10">
        <v>1</v>
      </c>
      <c r="F124" s="10">
        <v>17</v>
      </c>
      <c r="G124" s="10">
        <v>16</v>
      </c>
      <c r="H124" s="10">
        <v>14</v>
      </c>
      <c r="I124" s="10">
        <v>18</v>
      </c>
      <c r="J124" s="10">
        <v>9</v>
      </c>
      <c r="K124" s="10">
        <v>17</v>
      </c>
      <c r="L124" s="10">
        <v>13</v>
      </c>
      <c r="M124" s="10">
        <v>13</v>
      </c>
      <c r="N124" s="10">
        <v>10</v>
      </c>
      <c r="O124" s="10">
        <v>13</v>
      </c>
      <c r="P124" s="10">
        <v>5</v>
      </c>
      <c r="Q124" s="10">
        <v>8</v>
      </c>
      <c r="R124" s="10"/>
      <c r="S124" s="10"/>
      <c r="T124" s="10"/>
    </row>
    <row r="125" spans="1:20" s="1" customFormat="1" ht="14.1" customHeight="1" x14ac:dyDescent="0.2">
      <c r="A125" s="8" t="s">
        <v>30</v>
      </c>
      <c r="B125" s="9" t="s">
        <v>31</v>
      </c>
      <c r="C125" s="10">
        <v>81</v>
      </c>
      <c r="D125" s="13">
        <v>48.950617283950621</v>
      </c>
      <c r="E125" s="10"/>
      <c r="F125" s="10">
        <v>5</v>
      </c>
      <c r="G125" s="10">
        <v>6</v>
      </c>
      <c r="H125" s="10">
        <v>5</v>
      </c>
      <c r="I125" s="10">
        <v>10</v>
      </c>
      <c r="J125" s="10">
        <v>6</v>
      </c>
      <c r="K125" s="10">
        <v>11</v>
      </c>
      <c r="L125" s="10">
        <v>6</v>
      </c>
      <c r="M125" s="10">
        <v>8</v>
      </c>
      <c r="N125" s="10">
        <v>12</v>
      </c>
      <c r="O125" s="10">
        <v>5</v>
      </c>
      <c r="P125" s="10">
        <v>3</v>
      </c>
      <c r="Q125" s="10">
        <v>4</v>
      </c>
      <c r="R125" s="10"/>
      <c r="S125" s="10"/>
      <c r="T125" s="10"/>
    </row>
    <row r="126" spans="1:20" s="1" customFormat="1" ht="14.1" customHeight="1" x14ac:dyDescent="0.2">
      <c r="A126" s="8" t="s">
        <v>94</v>
      </c>
      <c r="B126" s="9" t="s">
        <v>95</v>
      </c>
      <c r="C126" s="10">
        <v>37</v>
      </c>
      <c r="D126" s="13">
        <v>40.216216216216218</v>
      </c>
      <c r="E126" s="10"/>
      <c r="F126" s="10">
        <v>3</v>
      </c>
      <c r="G126" s="10">
        <v>8</v>
      </c>
      <c r="H126" s="10">
        <v>6</v>
      </c>
      <c r="I126" s="10">
        <v>5</v>
      </c>
      <c r="J126" s="10">
        <v>3</v>
      </c>
      <c r="K126" s="10">
        <v>2</v>
      </c>
      <c r="L126" s="10">
        <v>2</v>
      </c>
      <c r="M126" s="10">
        <v>5</v>
      </c>
      <c r="N126" s="10"/>
      <c r="O126" s="10">
        <v>1</v>
      </c>
      <c r="P126" s="10">
        <v>1</v>
      </c>
      <c r="Q126" s="10">
        <v>1</v>
      </c>
      <c r="R126" s="10"/>
      <c r="S126" s="10"/>
      <c r="T126" s="10"/>
    </row>
    <row r="127" spans="1:20" s="1" customFormat="1" ht="14.1" customHeight="1" x14ac:dyDescent="0.2">
      <c r="A127" s="4" t="s">
        <v>230</v>
      </c>
      <c r="B127" s="5" t="s">
        <v>231</v>
      </c>
      <c r="C127" s="6">
        <v>21</v>
      </c>
      <c r="D127" s="12">
        <v>41.904761904761905</v>
      </c>
      <c r="E127" s="6"/>
      <c r="F127" s="6">
        <v>3</v>
      </c>
      <c r="G127" s="6">
        <v>4</v>
      </c>
      <c r="H127" s="6">
        <v>1</v>
      </c>
      <c r="I127" s="6">
        <v>2</v>
      </c>
      <c r="J127" s="6">
        <v>3</v>
      </c>
      <c r="K127" s="6">
        <v>1</v>
      </c>
      <c r="L127" s="6">
        <v>1</v>
      </c>
      <c r="M127" s="6">
        <v>1</v>
      </c>
      <c r="N127" s="6">
        <v>4</v>
      </c>
      <c r="O127" s="6">
        <v>1</v>
      </c>
      <c r="P127" s="6"/>
      <c r="Q127" s="6"/>
      <c r="R127" s="6"/>
      <c r="S127" s="6"/>
      <c r="T127" s="6"/>
    </row>
    <row r="128" spans="1:20" s="1" customFormat="1" ht="14.1" customHeight="1" x14ac:dyDescent="0.2">
      <c r="A128" s="4" t="s">
        <v>52</v>
      </c>
      <c r="B128" s="5" t="s">
        <v>53</v>
      </c>
      <c r="C128" s="6">
        <v>74</v>
      </c>
      <c r="D128" s="12">
        <v>41.797297297297298</v>
      </c>
      <c r="E128" s="6"/>
      <c r="F128" s="6">
        <v>7</v>
      </c>
      <c r="G128" s="6">
        <v>10</v>
      </c>
      <c r="H128" s="6">
        <v>15</v>
      </c>
      <c r="I128" s="6">
        <v>8</v>
      </c>
      <c r="J128" s="6">
        <v>7</v>
      </c>
      <c r="K128" s="6">
        <v>6</v>
      </c>
      <c r="L128" s="6">
        <v>4</v>
      </c>
      <c r="M128" s="6">
        <v>5</v>
      </c>
      <c r="N128" s="6">
        <v>4</v>
      </c>
      <c r="O128" s="6">
        <v>3</v>
      </c>
      <c r="P128" s="6">
        <v>5</v>
      </c>
      <c r="Q128" s="6"/>
      <c r="R128" s="6"/>
      <c r="S128" s="6"/>
      <c r="T128" s="6"/>
    </row>
    <row r="129" spans="1:20" s="1" customFormat="1" ht="14.1" customHeight="1" x14ac:dyDescent="0.2">
      <c r="A129" s="14" t="s">
        <v>50</v>
      </c>
      <c r="B129" s="19" t="s">
        <v>51</v>
      </c>
      <c r="C129" s="27">
        <v>369</v>
      </c>
      <c r="D129" s="31">
        <v>46.612466124661246</v>
      </c>
      <c r="E129" s="27">
        <v>5</v>
      </c>
      <c r="F129" s="27">
        <v>24</v>
      </c>
      <c r="G129" s="27">
        <v>29</v>
      </c>
      <c r="H129" s="27">
        <v>48</v>
      </c>
      <c r="I129" s="27">
        <v>33</v>
      </c>
      <c r="J129" s="27">
        <v>35</v>
      </c>
      <c r="K129" s="27">
        <v>44</v>
      </c>
      <c r="L129" s="27">
        <v>30</v>
      </c>
      <c r="M129" s="27">
        <v>29</v>
      </c>
      <c r="N129" s="27">
        <v>32</v>
      </c>
      <c r="O129" s="27">
        <v>30</v>
      </c>
      <c r="P129" s="27">
        <v>18</v>
      </c>
      <c r="Q129" s="27">
        <v>12</v>
      </c>
      <c r="R129" s="27"/>
      <c r="S129" s="27"/>
      <c r="T129" s="27"/>
    </row>
    <row r="130" spans="1:20" s="1" customFormat="1" ht="14.1" customHeight="1" x14ac:dyDescent="0.2">
      <c r="A130" s="14" t="s">
        <v>92</v>
      </c>
      <c r="B130" s="20" t="s">
        <v>93</v>
      </c>
      <c r="C130" s="26">
        <v>262</v>
      </c>
      <c r="D130" s="33">
        <v>39.038167938931295</v>
      </c>
      <c r="E130" s="26"/>
      <c r="F130" s="26">
        <v>27</v>
      </c>
      <c r="G130" s="26">
        <v>45</v>
      </c>
      <c r="H130" s="26">
        <v>52</v>
      </c>
      <c r="I130" s="26">
        <v>41</v>
      </c>
      <c r="J130" s="26">
        <v>21</v>
      </c>
      <c r="K130" s="26">
        <v>17</v>
      </c>
      <c r="L130" s="26">
        <v>22</v>
      </c>
      <c r="M130" s="26">
        <v>10</v>
      </c>
      <c r="N130" s="26">
        <v>8</v>
      </c>
      <c r="O130" s="26">
        <v>11</v>
      </c>
      <c r="P130" s="26">
        <v>5</v>
      </c>
      <c r="Q130" s="26">
        <v>3</v>
      </c>
      <c r="R130" s="26"/>
      <c r="S130" s="26"/>
      <c r="T130" s="26"/>
    </row>
    <row r="131" spans="1:20" s="1" customFormat="1" ht="18.2" customHeight="1" x14ac:dyDescent="0.2">
      <c r="A131" s="14" t="s">
        <v>80</v>
      </c>
      <c r="B131" s="19" t="s">
        <v>81</v>
      </c>
      <c r="C131" s="25">
        <v>19</v>
      </c>
      <c r="D131" s="32">
        <v>46.315789473684212</v>
      </c>
      <c r="E131" s="25">
        <v>1</v>
      </c>
      <c r="F131" s="25">
        <v>3</v>
      </c>
      <c r="G131" s="26">
        <v>1</v>
      </c>
      <c r="H131" s="26">
        <v>2</v>
      </c>
      <c r="I131" s="26"/>
      <c r="J131" s="26">
        <v>2</v>
      </c>
      <c r="K131" s="26"/>
      <c r="L131" s="26">
        <v>3</v>
      </c>
      <c r="M131" s="26">
        <v>2</v>
      </c>
      <c r="N131" s="26">
        <v>1</v>
      </c>
      <c r="O131" s="26">
        <v>1</v>
      </c>
      <c r="P131" s="26">
        <v>2</v>
      </c>
      <c r="Q131" s="26">
        <v>1</v>
      </c>
      <c r="R131" s="26"/>
      <c r="S131" s="26"/>
      <c r="T131" s="26"/>
    </row>
    <row r="132" spans="1:20" s="1" customFormat="1" ht="22.7" customHeight="1" x14ac:dyDescent="0.2">
      <c r="A132" s="16" t="s">
        <v>14</v>
      </c>
      <c r="B132" s="22" t="s">
        <v>15</v>
      </c>
      <c r="C132" s="27">
        <v>10</v>
      </c>
      <c r="D132" s="31">
        <v>48.2</v>
      </c>
      <c r="E132" s="27"/>
      <c r="F132" s="27">
        <v>1</v>
      </c>
      <c r="G132" s="27"/>
      <c r="H132" s="27">
        <v>2</v>
      </c>
      <c r="I132" s="27"/>
      <c r="J132" s="27"/>
      <c r="K132" s="27">
        <v>2</v>
      </c>
      <c r="L132" s="27">
        <v>2</v>
      </c>
      <c r="M132" s="27">
        <v>2</v>
      </c>
      <c r="N132" s="27"/>
      <c r="O132" s="27"/>
      <c r="P132" s="27"/>
      <c r="Q132" s="27">
        <v>1</v>
      </c>
      <c r="R132" s="27"/>
      <c r="S132" s="27"/>
      <c r="T132" s="27"/>
    </row>
    <row r="133" spans="1:20" s="1" customFormat="1" ht="14.1" customHeight="1" x14ac:dyDescent="0.2">
      <c r="A133" s="8" t="s">
        <v>208</v>
      </c>
      <c r="B133" s="9" t="s">
        <v>209</v>
      </c>
      <c r="C133" s="10">
        <v>50</v>
      </c>
      <c r="D133" s="13">
        <v>50.62</v>
      </c>
      <c r="E133" s="10"/>
      <c r="F133" s="10">
        <v>4</v>
      </c>
      <c r="G133" s="10">
        <v>4</v>
      </c>
      <c r="H133" s="10">
        <v>3</v>
      </c>
      <c r="I133" s="10">
        <v>6</v>
      </c>
      <c r="J133" s="10"/>
      <c r="K133" s="10">
        <v>4</v>
      </c>
      <c r="L133" s="10">
        <v>5</v>
      </c>
      <c r="M133" s="10">
        <v>6</v>
      </c>
      <c r="N133" s="10">
        <v>4</v>
      </c>
      <c r="O133" s="10">
        <v>7</v>
      </c>
      <c r="P133" s="10">
        <v>2</v>
      </c>
      <c r="Q133" s="10">
        <v>5</v>
      </c>
      <c r="R133" s="10"/>
      <c r="S133" s="10"/>
      <c r="T133" s="10"/>
    </row>
    <row r="134" spans="1:20" s="1" customFormat="1" ht="14.1" customHeight="1" x14ac:dyDescent="0.2">
      <c r="A134" s="8" t="s">
        <v>228</v>
      </c>
      <c r="B134" s="9" t="s">
        <v>229</v>
      </c>
      <c r="C134" s="10">
        <v>16</v>
      </c>
      <c r="D134" s="13">
        <v>44.5625</v>
      </c>
      <c r="E134" s="10"/>
      <c r="F134" s="10">
        <v>1</v>
      </c>
      <c r="G134" s="10">
        <v>2</v>
      </c>
      <c r="H134" s="10"/>
      <c r="I134" s="10">
        <v>3</v>
      </c>
      <c r="J134" s="10">
        <v>3</v>
      </c>
      <c r="K134" s="10">
        <v>1</v>
      </c>
      <c r="L134" s="10">
        <v>1</v>
      </c>
      <c r="M134" s="10">
        <v>2</v>
      </c>
      <c r="N134" s="10">
        <v>2</v>
      </c>
      <c r="O134" s="10">
        <v>1</v>
      </c>
      <c r="P134" s="10"/>
      <c r="Q134" s="10"/>
      <c r="R134" s="10"/>
      <c r="S134" s="10"/>
      <c r="T134" s="10"/>
    </row>
    <row r="135" spans="1:20" s="1" customFormat="1" ht="14.1" customHeight="1" x14ac:dyDescent="0.2">
      <c r="A135" s="8" t="s">
        <v>258</v>
      </c>
      <c r="B135" s="9" t="s">
        <v>259</v>
      </c>
      <c r="C135" s="10">
        <v>935</v>
      </c>
      <c r="D135" s="13">
        <v>47.334759358288771</v>
      </c>
      <c r="E135" s="10">
        <v>2</v>
      </c>
      <c r="F135" s="10">
        <v>53</v>
      </c>
      <c r="G135" s="10">
        <v>74</v>
      </c>
      <c r="H135" s="10">
        <v>91</v>
      </c>
      <c r="I135" s="10">
        <v>109</v>
      </c>
      <c r="J135" s="10">
        <v>111</v>
      </c>
      <c r="K135" s="10">
        <v>91</v>
      </c>
      <c r="L135" s="10">
        <v>108</v>
      </c>
      <c r="M135" s="10">
        <v>83</v>
      </c>
      <c r="N135" s="10">
        <v>66</v>
      </c>
      <c r="O135" s="10">
        <v>69</v>
      </c>
      <c r="P135" s="10">
        <v>40</v>
      </c>
      <c r="Q135" s="10">
        <v>36</v>
      </c>
      <c r="R135" s="10">
        <v>2</v>
      </c>
      <c r="S135" s="10"/>
      <c r="T135" s="10"/>
    </row>
    <row r="136" spans="1:20" s="1" customFormat="1" ht="14.1" customHeight="1" x14ac:dyDescent="0.2">
      <c r="A136" s="8" t="s">
        <v>256</v>
      </c>
      <c r="B136" s="9" t="s">
        <v>257</v>
      </c>
      <c r="C136" s="10">
        <v>23</v>
      </c>
      <c r="D136" s="13">
        <v>40.695652173913047</v>
      </c>
      <c r="E136" s="10"/>
      <c r="F136" s="10">
        <v>3</v>
      </c>
      <c r="G136" s="10">
        <v>3</v>
      </c>
      <c r="H136" s="10">
        <v>5</v>
      </c>
      <c r="I136" s="10">
        <v>4</v>
      </c>
      <c r="J136" s="10">
        <v>1</v>
      </c>
      <c r="K136" s="10">
        <v>1</v>
      </c>
      <c r="L136" s="10">
        <v>2</v>
      </c>
      <c r="M136" s="10"/>
      <c r="N136" s="10">
        <v>1</v>
      </c>
      <c r="O136" s="10"/>
      <c r="P136" s="10">
        <v>2</v>
      </c>
      <c r="Q136" s="10">
        <v>1</v>
      </c>
      <c r="R136" s="10"/>
      <c r="S136" s="10"/>
      <c r="T136" s="10"/>
    </row>
    <row r="137" spans="1:20" s="1" customFormat="1" ht="14.1" customHeight="1" x14ac:dyDescent="0.2">
      <c r="A137" s="8" t="s">
        <v>78</v>
      </c>
      <c r="B137" s="9" t="s">
        <v>79</v>
      </c>
      <c r="C137" s="10">
        <v>20</v>
      </c>
      <c r="D137" s="13">
        <v>40.35</v>
      </c>
      <c r="E137" s="10"/>
      <c r="F137" s="10">
        <v>4</v>
      </c>
      <c r="G137" s="10">
        <v>2</v>
      </c>
      <c r="H137" s="10">
        <v>4</v>
      </c>
      <c r="I137" s="10">
        <v>2</v>
      </c>
      <c r="J137" s="10">
        <v>1</v>
      </c>
      <c r="K137" s="10">
        <v>1</v>
      </c>
      <c r="L137" s="10"/>
      <c r="M137" s="10">
        <v>3</v>
      </c>
      <c r="N137" s="10">
        <v>1</v>
      </c>
      <c r="O137" s="10">
        <v>2</v>
      </c>
      <c r="P137" s="10"/>
      <c r="Q137" s="10"/>
      <c r="R137" s="10"/>
      <c r="S137" s="10"/>
      <c r="T137" s="10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90" zoomScale="85" zoomScaleNormal="85"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4" width="10.140625" customWidth="1"/>
    <col min="5" max="12" width="15.42578125" customWidth="1"/>
  </cols>
  <sheetData>
    <row r="1" spans="1:12" s="1" customFormat="1" ht="30.6" customHeight="1" x14ac:dyDescent="0.2">
      <c r="A1" s="17" t="s">
        <v>0</v>
      </c>
      <c r="B1" s="23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</row>
    <row r="2" spans="1:12" s="1" customFormat="1" ht="14.1" customHeight="1" x14ac:dyDescent="0.2">
      <c r="A2" s="8" t="s">
        <v>178</v>
      </c>
      <c r="B2" s="9" t="s">
        <v>179</v>
      </c>
      <c r="C2" s="10">
        <v>373</v>
      </c>
      <c r="D2" s="11">
        <v>32.381388553568051</v>
      </c>
      <c r="E2" s="10">
        <v>131</v>
      </c>
      <c r="F2" s="10">
        <v>77</v>
      </c>
      <c r="G2" s="10">
        <v>42</v>
      </c>
      <c r="H2" s="10">
        <v>38</v>
      </c>
      <c r="I2" s="10">
        <v>17</v>
      </c>
      <c r="J2" s="10">
        <v>61</v>
      </c>
      <c r="K2" s="10">
        <v>7</v>
      </c>
      <c r="L2" s="10"/>
    </row>
    <row r="3" spans="1:12" s="1" customFormat="1" ht="14.1" customHeight="1" x14ac:dyDescent="0.2">
      <c r="A3" s="4" t="s">
        <v>28</v>
      </c>
      <c r="B3" s="5" t="s">
        <v>29</v>
      </c>
      <c r="C3" s="6">
        <v>19</v>
      </c>
      <c r="D3" s="7">
        <v>27.75891305885682</v>
      </c>
      <c r="E3" s="6">
        <v>8</v>
      </c>
      <c r="F3" s="6">
        <v>4</v>
      </c>
      <c r="G3" s="6">
        <v>2</v>
      </c>
      <c r="H3" s="6">
        <v>3</v>
      </c>
      <c r="I3" s="6"/>
      <c r="J3" s="6">
        <v>2</v>
      </c>
      <c r="K3" s="6"/>
      <c r="L3" s="6"/>
    </row>
    <row r="4" spans="1:12" s="1" customFormat="1" ht="14.1" customHeight="1" x14ac:dyDescent="0.2">
      <c r="A4" s="4" t="s">
        <v>74</v>
      </c>
      <c r="B4" s="5" t="s">
        <v>75</v>
      </c>
      <c r="C4" s="6">
        <v>46</v>
      </c>
      <c r="D4" s="7">
        <v>16.002103437808426</v>
      </c>
      <c r="E4" s="6">
        <v>24</v>
      </c>
      <c r="F4" s="6">
        <v>13</v>
      </c>
      <c r="G4" s="6">
        <v>4</v>
      </c>
      <c r="H4" s="6">
        <v>2</v>
      </c>
      <c r="I4" s="6">
        <v>2</v>
      </c>
      <c r="J4" s="6">
        <v>1</v>
      </c>
      <c r="K4" s="6"/>
      <c r="L4" s="6"/>
    </row>
    <row r="5" spans="1:12" s="1" customFormat="1" ht="14.1" customHeight="1" x14ac:dyDescent="0.2">
      <c r="A5" s="14" t="s">
        <v>150</v>
      </c>
      <c r="B5" s="19" t="s">
        <v>151</v>
      </c>
      <c r="C5" s="27">
        <v>366</v>
      </c>
      <c r="D5" s="30">
        <v>21.825576935867424</v>
      </c>
      <c r="E5" s="27">
        <v>179</v>
      </c>
      <c r="F5" s="27">
        <v>80</v>
      </c>
      <c r="G5" s="27">
        <v>36</v>
      </c>
      <c r="H5" s="27">
        <v>27</v>
      </c>
      <c r="I5" s="27">
        <v>16</v>
      </c>
      <c r="J5" s="27">
        <v>24</v>
      </c>
      <c r="K5" s="27">
        <v>4</v>
      </c>
      <c r="L5" s="27"/>
    </row>
    <row r="6" spans="1:12" s="1" customFormat="1" ht="14.1" customHeight="1" x14ac:dyDescent="0.2">
      <c r="A6" s="14" t="s">
        <v>254</v>
      </c>
      <c r="B6" s="20" t="s">
        <v>255</v>
      </c>
      <c r="C6" s="26">
        <v>186</v>
      </c>
      <c r="D6" s="29">
        <v>13.507457146217922</v>
      </c>
      <c r="E6" s="26">
        <v>118</v>
      </c>
      <c r="F6" s="26">
        <v>42</v>
      </c>
      <c r="G6" s="26">
        <v>9</v>
      </c>
      <c r="H6" s="26">
        <v>9</v>
      </c>
      <c r="I6" s="26">
        <v>5</v>
      </c>
      <c r="J6" s="26">
        <v>2</v>
      </c>
      <c r="K6" s="26">
        <v>1</v>
      </c>
      <c r="L6" s="26"/>
    </row>
    <row r="7" spans="1:12" s="1" customFormat="1" ht="18.2" customHeight="1" x14ac:dyDescent="0.2">
      <c r="A7" s="14" t="s">
        <v>72</v>
      </c>
      <c r="B7" s="19" t="s">
        <v>73</v>
      </c>
      <c r="C7" s="25">
        <v>49</v>
      </c>
      <c r="D7" s="28">
        <v>26.534561853863394</v>
      </c>
      <c r="E7" s="25">
        <v>19</v>
      </c>
      <c r="F7" s="26">
        <v>14</v>
      </c>
      <c r="G7" s="26">
        <v>2</v>
      </c>
      <c r="H7" s="26">
        <v>2</v>
      </c>
      <c r="I7" s="26">
        <v>5</v>
      </c>
      <c r="J7" s="26">
        <v>7</v>
      </c>
      <c r="K7" s="26"/>
      <c r="L7" s="26"/>
    </row>
    <row r="8" spans="1:12" s="1" customFormat="1" ht="22.7" customHeight="1" x14ac:dyDescent="0.2">
      <c r="A8" s="16" t="s">
        <v>282</v>
      </c>
      <c r="B8" s="22" t="s">
        <v>283</v>
      </c>
      <c r="C8" s="27">
        <v>171</v>
      </c>
      <c r="D8" s="30">
        <v>17.122429361249097</v>
      </c>
      <c r="E8" s="27">
        <v>98</v>
      </c>
      <c r="F8" s="27">
        <v>41</v>
      </c>
      <c r="G8" s="27">
        <v>11</v>
      </c>
      <c r="H8" s="27">
        <v>6</v>
      </c>
      <c r="I8" s="27">
        <v>10</v>
      </c>
      <c r="J8" s="27">
        <v>5</v>
      </c>
      <c r="K8" s="27"/>
      <c r="L8" s="27"/>
    </row>
    <row r="9" spans="1:12" s="1" customFormat="1" ht="14.1" customHeight="1" x14ac:dyDescent="0.2">
      <c r="A9" s="4" t="s">
        <v>194</v>
      </c>
      <c r="B9" s="5" t="s">
        <v>195</v>
      </c>
      <c r="C9" s="6">
        <v>32</v>
      </c>
      <c r="D9" s="7">
        <v>15.413306089923084</v>
      </c>
      <c r="E9" s="6">
        <v>20</v>
      </c>
      <c r="F9" s="6">
        <v>5</v>
      </c>
      <c r="G9" s="6">
        <v>4</v>
      </c>
      <c r="H9" s="6">
        <v>1</v>
      </c>
      <c r="I9" s="6">
        <v>1</v>
      </c>
      <c r="J9" s="6">
        <v>1</v>
      </c>
      <c r="K9" s="6"/>
      <c r="L9" s="6"/>
    </row>
    <row r="10" spans="1:12" s="1" customFormat="1" ht="14.1" customHeight="1" x14ac:dyDescent="0.2">
      <c r="A10" s="4" t="s">
        <v>148</v>
      </c>
      <c r="B10" s="5" t="s">
        <v>149</v>
      </c>
      <c r="C10" s="6">
        <v>261</v>
      </c>
      <c r="D10" s="7">
        <v>19.344580037490214</v>
      </c>
      <c r="E10" s="6">
        <v>155</v>
      </c>
      <c r="F10" s="6">
        <v>55</v>
      </c>
      <c r="G10" s="6">
        <v>14</v>
      </c>
      <c r="H10" s="6">
        <v>11</v>
      </c>
      <c r="I10" s="6">
        <v>5</v>
      </c>
      <c r="J10" s="6">
        <v>17</v>
      </c>
      <c r="K10" s="6">
        <v>4</v>
      </c>
      <c r="L10" s="6"/>
    </row>
    <row r="11" spans="1:12" s="1" customFormat="1" ht="14.1" customHeight="1" x14ac:dyDescent="0.2">
      <c r="A11" s="14" t="s">
        <v>252</v>
      </c>
      <c r="B11" s="19" t="s">
        <v>253</v>
      </c>
      <c r="C11" s="27">
        <v>14</v>
      </c>
      <c r="D11" s="30">
        <v>13.875575663509128</v>
      </c>
      <c r="E11" s="27">
        <v>9</v>
      </c>
      <c r="F11" s="27">
        <v>2</v>
      </c>
      <c r="G11" s="27">
        <v>2</v>
      </c>
      <c r="H11" s="27">
        <v>1</v>
      </c>
      <c r="I11" s="27"/>
      <c r="J11" s="27"/>
      <c r="K11" s="27"/>
      <c r="L11" s="27"/>
    </row>
    <row r="12" spans="1:12" s="1" customFormat="1" ht="14.1" customHeight="1" x14ac:dyDescent="0.2">
      <c r="A12" s="14" t="s">
        <v>250</v>
      </c>
      <c r="B12" s="20" t="s">
        <v>251</v>
      </c>
      <c r="C12" s="26">
        <v>104</v>
      </c>
      <c r="D12" s="29">
        <v>17.864453720935575</v>
      </c>
      <c r="E12" s="26">
        <v>58</v>
      </c>
      <c r="F12" s="26">
        <v>23</v>
      </c>
      <c r="G12" s="26">
        <v>8</v>
      </c>
      <c r="H12" s="26">
        <v>5</v>
      </c>
      <c r="I12" s="26">
        <v>7</v>
      </c>
      <c r="J12" s="26">
        <v>3</v>
      </c>
      <c r="K12" s="26"/>
      <c r="L12" s="26"/>
    </row>
    <row r="13" spans="1:12" s="1" customFormat="1" ht="18.2" customHeight="1" x14ac:dyDescent="0.2">
      <c r="A13" s="14" t="s">
        <v>176</v>
      </c>
      <c r="B13" s="19" t="s">
        <v>177</v>
      </c>
      <c r="C13" s="25">
        <v>48</v>
      </c>
      <c r="D13" s="28">
        <v>21.174058766427713</v>
      </c>
      <c r="E13" s="25">
        <v>20</v>
      </c>
      <c r="F13" s="26">
        <v>14</v>
      </c>
      <c r="G13" s="26">
        <v>8</v>
      </c>
      <c r="H13" s="26"/>
      <c r="I13" s="26">
        <v>1</v>
      </c>
      <c r="J13" s="26">
        <v>5</v>
      </c>
      <c r="K13" s="26"/>
      <c r="L13" s="26"/>
    </row>
    <row r="14" spans="1:12" s="1" customFormat="1" ht="22.7" customHeight="1" x14ac:dyDescent="0.2">
      <c r="A14" s="16" t="s">
        <v>26</v>
      </c>
      <c r="B14" s="22" t="s">
        <v>27</v>
      </c>
      <c r="C14" s="27">
        <v>36</v>
      </c>
      <c r="D14" s="30">
        <v>17.659497844899121</v>
      </c>
      <c r="E14" s="27">
        <v>23</v>
      </c>
      <c r="F14" s="27">
        <v>6</v>
      </c>
      <c r="G14" s="27">
        <v>3</v>
      </c>
      <c r="H14" s="27">
        <v>2</v>
      </c>
      <c r="I14" s="27"/>
      <c r="J14" s="27">
        <v>1</v>
      </c>
      <c r="K14" s="27">
        <v>1</v>
      </c>
      <c r="L14" s="27"/>
    </row>
    <row r="15" spans="1:12" s="1" customFormat="1" ht="14.1" customHeight="1" x14ac:dyDescent="0.2">
      <c r="A15" s="8" t="s">
        <v>280</v>
      </c>
      <c r="B15" s="9" t="s">
        <v>281</v>
      </c>
      <c r="C15" s="10">
        <v>19</v>
      </c>
      <c r="D15" s="11">
        <v>21.770797589291327</v>
      </c>
      <c r="E15" s="10">
        <v>6</v>
      </c>
      <c r="F15" s="10">
        <v>7</v>
      </c>
      <c r="G15" s="10">
        <v>4</v>
      </c>
      <c r="H15" s="10"/>
      <c r="I15" s="10"/>
      <c r="J15" s="10">
        <v>2</v>
      </c>
      <c r="K15" s="10"/>
      <c r="L15" s="10"/>
    </row>
    <row r="16" spans="1:12" s="1" customFormat="1" ht="14.1" customHeight="1" x14ac:dyDescent="0.2">
      <c r="A16" s="8" t="s">
        <v>90</v>
      </c>
      <c r="B16" s="9" t="s">
        <v>91</v>
      </c>
      <c r="C16" s="10">
        <v>21</v>
      </c>
      <c r="D16" s="11">
        <v>23.359446631251064</v>
      </c>
      <c r="E16" s="10">
        <v>10</v>
      </c>
      <c r="F16" s="10">
        <v>2</v>
      </c>
      <c r="G16" s="10">
        <v>2</v>
      </c>
      <c r="H16" s="10">
        <v>4</v>
      </c>
      <c r="I16" s="10">
        <v>2</v>
      </c>
      <c r="J16" s="10">
        <v>1</v>
      </c>
      <c r="K16" s="10"/>
      <c r="L16" s="10"/>
    </row>
    <row r="17" spans="1:12" s="1" customFormat="1" ht="14.1" customHeight="1" x14ac:dyDescent="0.2">
      <c r="A17" s="8" t="s">
        <v>24</v>
      </c>
      <c r="B17" s="9" t="s">
        <v>25</v>
      </c>
      <c r="C17" s="10">
        <v>60</v>
      </c>
      <c r="D17" s="11">
        <v>25.260214686628835</v>
      </c>
      <c r="E17" s="10">
        <v>25</v>
      </c>
      <c r="F17" s="10">
        <v>16</v>
      </c>
      <c r="G17" s="10">
        <v>4</v>
      </c>
      <c r="H17" s="10">
        <v>6</v>
      </c>
      <c r="I17" s="10">
        <v>3</v>
      </c>
      <c r="J17" s="10">
        <v>5</v>
      </c>
      <c r="K17" s="10">
        <v>1</v>
      </c>
      <c r="L17" s="10"/>
    </row>
    <row r="18" spans="1:12" s="1" customFormat="1" ht="14.1" customHeight="1" x14ac:dyDescent="0.2">
      <c r="A18" s="8" t="s">
        <v>146</v>
      </c>
      <c r="B18" s="9" t="s">
        <v>147</v>
      </c>
      <c r="C18" s="10">
        <v>34</v>
      </c>
      <c r="D18" s="11">
        <v>13.551233056170494</v>
      </c>
      <c r="E18" s="10">
        <v>21</v>
      </c>
      <c r="F18" s="10">
        <v>8</v>
      </c>
      <c r="G18" s="10">
        <v>1</v>
      </c>
      <c r="H18" s="10">
        <v>3</v>
      </c>
      <c r="I18" s="10"/>
      <c r="J18" s="10">
        <v>1</v>
      </c>
      <c r="K18" s="10"/>
      <c r="L18" s="10"/>
    </row>
    <row r="19" spans="1:12" s="1" customFormat="1" ht="14.1" customHeight="1" x14ac:dyDescent="0.2">
      <c r="A19" s="8" t="s">
        <v>70</v>
      </c>
      <c r="B19" s="9" t="s">
        <v>71</v>
      </c>
      <c r="C19" s="10">
        <v>2225</v>
      </c>
      <c r="D19" s="11">
        <v>23.004189563281123</v>
      </c>
      <c r="E19" s="10">
        <v>976</v>
      </c>
      <c r="F19" s="10">
        <v>513</v>
      </c>
      <c r="G19" s="10">
        <v>269</v>
      </c>
      <c r="H19" s="10">
        <v>166</v>
      </c>
      <c r="I19" s="10">
        <v>120</v>
      </c>
      <c r="J19" s="10">
        <v>170</v>
      </c>
      <c r="K19" s="10">
        <v>11</v>
      </c>
      <c r="L19" s="10"/>
    </row>
    <row r="20" spans="1:12" s="1" customFormat="1" ht="14.1" customHeight="1" x14ac:dyDescent="0.2">
      <c r="A20" s="8" t="s">
        <v>248</v>
      </c>
      <c r="B20" s="9" t="s">
        <v>249</v>
      </c>
      <c r="C20" s="10">
        <v>126</v>
      </c>
      <c r="D20" s="11">
        <v>16.620071323083195</v>
      </c>
      <c r="E20" s="10">
        <v>68</v>
      </c>
      <c r="F20" s="10">
        <v>33</v>
      </c>
      <c r="G20" s="10">
        <v>10</v>
      </c>
      <c r="H20" s="10">
        <v>5</v>
      </c>
      <c r="I20" s="10">
        <v>7</v>
      </c>
      <c r="J20" s="10">
        <v>2</v>
      </c>
      <c r="K20" s="10">
        <v>1</v>
      </c>
      <c r="L20" s="10"/>
    </row>
    <row r="21" spans="1:12" s="1" customFormat="1" ht="14.1" customHeight="1" x14ac:dyDescent="0.2">
      <c r="A21" s="8" t="s">
        <v>246</v>
      </c>
      <c r="B21" s="9" t="s">
        <v>247</v>
      </c>
      <c r="C21" s="10">
        <v>311</v>
      </c>
      <c r="D21" s="11">
        <v>15.546001082375808</v>
      </c>
      <c r="E21" s="10">
        <v>180</v>
      </c>
      <c r="F21" s="10">
        <v>77</v>
      </c>
      <c r="G21" s="10">
        <v>29</v>
      </c>
      <c r="H21" s="10">
        <v>11</v>
      </c>
      <c r="I21" s="10">
        <v>5</v>
      </c>
      <c r="J21" s="10">
        <v>7</v>
      </c>
      <c r="K21" s="10">
        <v>2</v>
      </c>
      <c r="L21" s="10"/>
    </row>
    <row r="22" spans="1:12" s="1" customFormat="1" ht="14.1" customHeight="1" x14ac:dyDescent="0.2">
      <c r="A22" s="8" t="s">
        <v>244</v>
      </c>
      <c r="B22" s="9" t="s">
        <v>245</v>
      </c>
      <c r="C22" s="10">
        <v>143</v>
      </c>
      <c r="D22" s="11">
        <v>14.355063919801818</v>
      </c>
      <c r="E22" s="10">
        <v>92</v>
      </c>
      <c r="F22" s="10">
        <v>30</v>
      </c>
      <c r="G22" s="10">
        <v>10</v>
      </c>
      <c r="H22" s="10">
        <v>2</v>
      </c>
      <c r="I22" s="10">
        <v>4</v>
      </c>
      <c r="J22" s="10">
        <v>5</v>
      </c>
      <c r="K22" s="10"/>
      <c r="L22" s="10"/>
    </row>
    <row r="23" spans="1:12" s="1" customFormat="1" ht="14.1" customHeight="1" x14ac:dyDescent="0.2">
      <c r="A23" s="8" t="s">
        <v>144</v>
      </c>
      <c r="B23" s="9" t="s">
        <v>145</v>
      </c>
      <c r="C23" s="10">
        <v>33</v>
      </c>
      <c r="D23" s="11">
        <v>21.281524575956691</v>
      </c>
      <c r="E23" s="10">
        <v>18</v>
      </c>
      <c r="F23" s="10">
        <v>7</v>
      </c>
      <c r="G23" s="10">
        <v>2</v>
      </c>
      <c r="H23" s="10">
        <v>2</v>
      </c>
      <c r="I23" s="10"/>
      <c r="J23" s="10">
        <v>4</v>
      </c>
      <c r="K23" s="10"/>
      <c r="L23" s="10"/>
    </row>
    <row r="24" spans="1:12" s="1" customFormat="1" ht="14.1" customHeight="1" x14ac:dyDescent="0.2">
      <c r="A24" s="8" t="s">
        <v>206</v>
      </c>
      <c r="B24" s="9" t="s">
        <v>207</v>
      </c>
      <c r="C24" s="10">
        <v>13</v>
      </c>
      <c r="D24" s="11">
        <v>21.893299874781725</v>
      </c>
      <c r="E24" s="10">
        <v>6</v>
      </c>
      <c r="F24" s="10">
        <v>2</v>
      </c>
      <c r="G24" s="10">
        <v>2</v>
      </c>
      <c r="H24" s="10">
        <v>2</v>
      </c>
      <c r="I24" s="10"/>
      <c r="J24" s="10">
        <v>1</v>
      </c>
      <c r="K24" s="10"/>
      <c r="L24" s="10"/>
    </row>
    <row r="25" spans="1:12" s="1" customFormat="1" ht="14.1" customHeight="1" x14ac:dyDescent="0.2">
      <c r="A25" s="8" t="s">
        <v>76</v>
      </c>
      <c r="B25" s="9" t="s">
        <v>77</v>
      </c>
      <c r="C25" s="10">
        <v>14</v>
      </c>
      <c r="D25" s="11">
        <v>9.8732715160436921</v>
      </c>
      <c r="E25" s="10">
        <v>11</v>
      </c>
      <c r="F25" s="10">
        <v>1</v>
      </c>
      <c r="G25" s="10">
        <v>2</v>
      </c>
      <c r="H25" s="10"/>
      <c r="I25" s="10"/>
      <c r="J25" s="10"/>
      <c r="K25" s="10"/>
      <c r="L25" s="10"/>
    </row>
    <row r="26" spans="1:12" s="1" customFormat="1" ht="14.1" customHeight="1" x14ac:dyDescent="0.2">
      <c r="A26" s="8" t="s">
        <v>278</v>
      </c>
      <c r="B26" s="9" t="s">
        <v>279</v>
      </c>
      <c r="C26" s="10">
        <v>59</v>
      </c>
      <c r="D26" s="11">
        <v>12.692727918767588</v>
      </c>
      <c r="E26" s="10">
        <v>39</v>
      </c>
      <c r="F26" s="10">
        <v>12</v>
      </c>
      <c r="G26" s="10">
        <v>6</v>
      </c>
      <c r="H26" s="10"/>
      <c r="I26" s="10"/>
      <c r="J26" s="10">
        <v>2</v>
      </c>
      <c r="K26" s="10"/>
      <c r="L26" s="10"/>
    </row>
    <row r="27" spans="1:12" s="1" customFormat="1" ht="14.1" customHeight="1" x14ac:dyDescent="0.2">
      <c r="A27" s="4" t="s">
        <v>48</v>
      </c>
      <c r="B27" s="5" t="s">
        <v>49</v>
      </c>
      <c r="C27" s="6">
        <v>35</v>
      </c>
      <c r="D27" s="7">
        <v>8.9898613991295413</v>
      </c>
      <c r="E27" s="6">
        <v>29</v>
      </c>
      <c r="F27" s="6">
        <v>2</v>
      </c>
      <c r="G27" s="6">
        <v>3</v>
      </c>
      <c r="H27" s="6">
        <v>1</v>
      </c>
      <c r="I27" s="6"/>
      <c r="J27" s="6"/>
      <c r="K27" s="6"/>
      <c r="L27" s="6"/>
    </row>
    <row r="28" spans="1:12" s="1" customFormat="1" ht="14.1" customHeight="1" x14ac:dyDescent="0.2">
      <c r="A28" s="4" t="s">
        <v>224</v>
      </c>
      <c r="B28" s="5" t="s">
        <v>225</v>
      </c>
      <c r="C28" s="6">
        <v>19</v>
      </c>
      <c r="D28" s="7">
        <v>7.5127330731622974</v>
      </c>
      <c r="E28" s="6">
        <v>17</v>
      </c>
      <c r="F28" s="6">
        <v>1</v>
      </c>
      <c r="G28" s="6"/>
      <c r="H28" s="6">
        <v>1</v>
      </c>
      <c r="I28" s="6"/>
      <c r="J28" s="6"/>
      <c r="K28" s="6"/>
      <c r="L28" s="6"/>
    </row>
    <row r="29" spans="1:12" s="1" customFormat="1" ht="14.1" customHeight="1" x14ac:dyDescent="0.2">
      <c r="A29" s="14" t="s">
        <v>22</v>
      </c>
      <c r="B29" s="19" t="s">
        <v>23</v>
      </c>
      <c r="C29" s="27">
        <v>106</v>
      </c>
      <c r="D29" s="30">
        <v>18.709372752812151</v>
      </c>
      <c r="E29" s="27">
        <v>60</v>
      </c>
      <c r="F29" s="27">
        <v>21</v>
      </c>
      <c r="G29" s="27">
        <v>9</v>
      </c>
      <c r="H29" s="27">
        <v>6</v>
      </c>
      <c r="I29" s="27">
        <v>2</v>
      </c>
      <c r="J29" s="27">
        <v>8</v>
      </c>
      <c r="K29" s="27"/>
      <c r="L29" s="27"/>
    </row>
    <row r="30" spans="1:12" s="1" customFormat="1" ht="14.1" customHeight="1" x14ac:dyDescent="0.2">
      <c r="A30" s="14" t="s">
        <v>20</v>
      </c>
      <c r="B30" s="20" t="s">
        <v>21</v>
      </c>
      <c r="C30" s="26">
        <v>49</v>
      </c>
      <c r="D30" s="29">
        <v>23.965108281215699</v>
      </c>
      <c r="E30" s="26">
        <v>19</v>
      </c>
      <c r="F30" s="26">
        <v>12</v>
      </c>
      <c r="G30" s="26">
        <v>7</v>
      </c>
      <c r="H30" s="26">
        <v>5</v>
      </c>
      <c r="I30" s="26">
        <v>2</v>
      </c>
      <c r="J30" s="26">
        <v>4</v>
      </c>
      <c r="K30" s="26"/>
      <c r="L30" s="26"/>
    </row>
    <row r="31" spans="1:12" s="1" customFormat="1" ht="18.2" customHeight="1" x14ac:dyDescent="0.2">
      <c r="A31" s="14" t="s">
        <v>204</v>
      </c>
      <c r="B31" s="19" t="s">
        <v>205</v>
      </c>
      <c r="C31" s="25">
        <v>50</v>
      </c>
      <c r="D31" s="28">
        <v>17.109031884707282</v>
      </c>
      <c r="E31" s="25">
        <v>30</v>
      </c>
      <c r="F31" s="26">
        <v>8</v>
      </c>
      <c r="G31" s="26">
        <v>7</v>
      </c>
      <c r="H31" s="26">
        <v>1</v>
      </c>
      <c r="I31" s="26">
        <v>1</v>
      </c>
      <c r="J31" s="26">
        <v>3</v>
      </c>
      <c r="K31" s="26"/>
      <c r="L31" s="26"/>
    </row>
    <row r="32" spans="1:12" s="1" customFormat="1" ht="22.7" customHeight="1" x14ac:dyDescent="0.2">
      <c r="A32" s="16" t="s">
        <v>142</v>
      </c>
      <c r="B32" s="22" t="s">
        <v>143</v>
      </c>
      <c r="C32" s="27">
        <v>888</v>
      </c>
      <c r="D32" s="30">
        <v>21.419427130423426</v>
      </c>
      <c r="E32" s="27">
        <v>437</v>
      </c>
      <c r="F32" s="27">
        <v>206</v>
      </c>
      <c r="G32" s="27">
        <v>86</v>
      </c>
      <c r="H32" s="27">
        <v>48</v>
      </c>
      <c r="I32" s="27">
        <v>29</v>
      </c>
      <c r="J32" s="27">
        <v>73</v>
      </c>
      <c r="K32" s="27">
        <v>9</v>
      </c>
      <c r="L32" s="27"/>
    </row>
    <row r="33" spans="1:12" s="1" customFormat="1" ht="14.1" customHeight="1" x14ac:dyDescent="0.2">
      <c r="A33" s="4" t="s">
        <v>222</v>
      </c>
      <c r="B33" s="5" t="s">
        <v>223</v>
      </c>
      <c r="C33" s="6">
        <v>11</v>
      </c>
      <c r="D33" s="7">
        <v>30.762462969751276</v>
      </c>
      <c r="E33" s="6">
        <v>1</v>
      </c>
      <c r="F33" s="6">
        <v>6</v>
      </c>
      <c r="G33" s="6">
        <v>1</v>
      </c>
      <c r="H33" s="6">
        <v>1</v>
      </c>
      <c r="I33" s="6"/>
      <c r="J33" s="6">
        <v>2</v>
      </c>
      <c r="K33" s="6"/>
      <c r="L33" s="6"/>
    </row>
    <row r="34" spans="1:12" s="1" customFormat="1" ht="14.1" customHeight="1" x14ac:dyDescent="0.2">
      <c r="A34" s="4" t="s">
        <v>38</v>
      </c>
      <c r="B34" s="5" t="s">
        <v>39</v>
      </c>
      <c r="C34" s="6">
        <v>13</v>
      </c>
      <c r="D34" s="7">
        <v>12.93052074717397</v>
      </c>
      <c r="E34" s="6">
        <v>9</v>
      </c>
      <c r="F34" s="6">
        <v>3</v>
      </c>
      <c r="G34" s="6"/>
      <c r="H34" s="6"/>
      <c r="I34" s="6">
        <v>1</v>
      </c>
      <c r="J34" s="6"/>
      <c r="K34" s="6"/>
      <c r="L34" s="6"/>
    </row>
    <row r="35" spans="1:12" s="1" customFormat="1" ht="14.1" customHeight="1" x14ac:dyDescent="0.2">
      <c r="A35" s="14" t="s">
        <v>140</v>
      </c>
      <c r="B35" s="19" t="s">
        <v>141</v>
      </c>
      <c r="C35" s="27">
        <v>128</v>
      </c>
      <c r="D35" s="30">
        <v>23.093497619264291</v>
      </c>
      <c r="E35" s="27">
        <v>62</v>
      </c>
      <c r="F35" s="27">
        <v>27</v>
      </c>
      <c r="G35" s="27">
        <v>13</v>
      </c>
      <c r="H35" s="27">
        <v>6</v>
      </c>
      <c r="I35" s="27">
        <v>7</v>
      </c>
      <c r="J35" s="27">
        <v>12</v>
      </c>
      <c r="K35" s="27">
        <v>1</v>
      </c>
      <c r="L35" s="27"/>
    </row>
    <row r="36" spans="1:12" s="1" customFormat="1" ht="14.1" customHeight="1" x14ac:dyDescent="0.2">
      <c r="A36" s="14" t="s">
        <v>138</v>
      </c>
      <c r="B36" s="20" t="s">
        <v>139</v>
      </c>
      <c r="C36" s="26">
        <v>24</v>
      </c>
      <c r="D36" s="29">
        <v>8.8575265083631987</v>
      </c>
      <c r="E36" s="26">
        <v>19</v>
      </c>
      <c r="F36" s="26">
        <v>3</v>
      </c>
      <c r="G36" s="26">
        <v>2</v>
      </c>
      <c r="H36" s="26"/>
      <c r="I36" s="26"/>
      <c r="J36" s="26"/>
      <c r="K36" s="26"/>
      <c r="L36" s="26"/>
    </row>
    <row r="37" spans="1:12" s="1" customFormat="1" ht="18.2" customHeight="1" x14ac:dyDescent="0.2">
      <c r="A37" s="14" t="s">
        <v>18</v>
      </c>
      <c r="B37" s="19" t="s">
        <v>19</v>
      </c>
      <c r="C37" s="25">
        <v>243</v>
      </c>
      <c r="D37" s="28">
        <v>22.184919330255511</v>
      </c>
      <c r="E37" s="25">
        <v>104</v>
      </c>
      <c r="F37" s="26">
        <v>61</v>
      </c>
      <c r="G37" s="26">
        <v>28</v>
      </c>
      <c r="H37" s="26">
        <v>19</v>
      </c>
      <c r="I37" s="26">
        <v>14</v>
      </c>
      <c r="J37" s="26">
        <v>16</v>
      </c>
      <c r="K37" s="26">
        <v>1</v>
      </c>
      <c r="L37" s="26"/>
    </row>
    <row r="38" spans="1:12" s="1" customFormat="1" ht="22.7" customHeight="1" x14ac:dyDescent="0.2">
      <c r="A38" s="16" t="s">
        <v>136</v>
      </c>
      <c r="B38" s="22" t="s">
        <v>137</v>
      </c>
      <c r="C38" s="27">
        <v>36</v>
      </c>
      <c r="D38" s="30">
        <v>15.607526518734232</v>
      </c>
      <c r="E38" s="27">
        <v>25</v>
      </c>
      <c r="F38" s="27">
        <v>6</v>
      </c>
      <c r="G38" s="27">
        <v>2</v>
      </c>
      <c r="H38" s="27"/>
      <c r="I38" s="27"/>
      <c r="J38" s="27">
        <v>3</v>
      </c>
      <c r="K38" s="27"/>
      <c r="L38" s="27"/>
    </row>
    <row r="39" spans="1:12" s="1" customFormat="1" ht="14.1" customHeight="1" x14ac:dyDescent="0.2">
      <c r="A39" s="8" t="s">
        <v>16</v>
      </c>
      <c r="B39" s="9" t="s">
        <v>17</v>
      </c>
      <c r="C39" s="10">
        <v>35</v>
      </c>
      <c r="D39" s="11">
        <v>14.40552961256188</v>
      </c>
      <c r="E39" s="10">
        <v>22</v>
      </c>
      <c r="F39" s="10">
        <v>11</v>
      </c>
      <c r="G39" s="10"/>
      <c r="H39" s="10"/>
      <c r="I39" s="10"/>
      <c r="J39" s="10">
        <v>1</v>
      </c>
      <c r="K39" s="10">
        <v>1</v>
      </c>
      <c r="L39" s="10"/>
    </row>
    <row r="40" spans="1:12" s="1" customFormat="1" ht="14.1" customHeight="1" x14ac:dyDescent="0.2">
      <c r="A40" s="8" t="s">
        <v>202</v>
      </c>
      <c r="B40" s="9" t="s">
        <v>203</v>
      </c>
      <c r="C40" s="10">
        <v>14</v>
      </c>
      <c r="D40" s="11">
        <v>11.368663247781187</v>
      </c>
      <c r="E40" s="10">
        <v>9</v>
      </c>
      <c r="F40" s="10">
        <v>3</v>
      </c>
      <c r="G40" s="10">
        <v>2</v>
      </c>
      <c r="H40" s="10"/>
      <c r="I40" s="10"/>
      <c r="J40" s="10"/>
      <c r="K40" s="10"/>
      <c r="L40" s="10"/>
    </row>
    <row r="41" spans="1:12" s="1" customFormat="1" ht="14.1" customHeight="1" x14ac:dyDescent="0.2">
      <c r="A41" s="8" t="s">
        <v>46</v>
      </c>
      <c r="B41" s="9" t="s">
        <v>47</v>
      </c>
      <c r="C41" s="10">
        <v>20</v>
      </c>
      <c r="D41" s="11">
        <v>19.137096419504182</v>
      </c>
      <c r="E41" s="10">
        <v>12</v>
      </c>
      <c r="F41" s="10">
        <v>5</v>
      </c>
      <c r="G41" s="10">
        <v>2</v>
      </c>
      <c r="H41" s="10"/>
      <c r="I41" s="10"/>
      <c r="J41" s="10"/>
      <c r="K41" s="10">
        <v>1</v>
      </c>
      <c r="L41" s="10"/>
    </row>
    <row r="42" spans="1:12" s="1" customFormat="1" ht="14.1" customHeight="1" x14ac:dyDescent="0.2">
      <c r="A42" s="8" t="s">
        <v>134</v>
      </c>
      <c r="B42" s="9" t="s">
        <v>135</v>
      </c>
      <c r="C42" s="10">
        <v>104</v>
      </c>
      <c r="D42" s="11">
        <v>17.542183256651505</v>
      </c>
      <c r="E42" s="10">
        <v>60</v>
      </c>
      <c r="F42" s="10">
        <v>24</v>
      </c>
      <c r="G42" s="10">
        <v>7</v>
      </c>
      <c r="H42" s="10">
        <v>3</v>
      </c>
      <c r="I42" s="10">
        <v>5</v>
      </c>
      <c r="J42" s="10">
        <v>5</v>
      </c>
      <c r="K42" s="10"/>
      <c r="L42" s="10"/>
    </row>
    <row r="43" spans="1:12" s="1" customFormat="1" ht="14.1" customHeight="1" x14ac:dyDescent="0.2">
      <c r="A43" s="8" t="s">
        <v>174</v>
      </c>
      <c r="B43" s="9" t="s">
        <v>175</v>
      </c>
      <c r="C43" s="10">
        <v>84</v>
      </c>
      <c r="D43" s="11">
        <v>21.582180895132836</v>
      </c>
      <c r="E43" s="10">
        <v>39</v>
      </c>
      <c r="F43" s="10">
        <v>21</v>
      </c>
      <c r="G43" s="10">
        <v>5</v>
      </c>
      <c r="H43" s="10">
        <v>7</v>
      </c>
      <c r="I43" s="10">
        <v>5</v>
      </c>
      <c r="J43" s="10">
        <v>7</v>
      </c>
      <c r="K43" s="10"/>
      <c r="L43" s="10"/>
    </row>
    <row r="44" spans="1:12" s="1" customFormat="1" ht="14.1" customHeight="1" x14ac:dyDescent="0.2">
      <c r="A44" s="8" t="s">
        <v>220</v>
      </c>
      <c r="B44" s="9" t="s">
        <v>221</v>
      </c>
      <c r="C44" s="10">
        <v>78</v>
      </c>
      <c r="D44" s="11">
        <v>15.675764726549337</v>
      </c>
      <c r="E44" s="10">
        <v>49</v>
      </c>
      <c r="F44" s="10">
        <v>15</v>
      </c>
      <c r="G44" s="10">
        <v>7</v>
      </c>
      <c r="H44" s="10">
        <v>4</v>
      </c>
      <c r="I44" s="10"/>
      <c r="J44" s="10">
        <v>3</v>
      </c>
      <c r="K44" s="10"/>
      <c r="L44" s="10"/>
    </row>
    <row r="45" spans="1:12" s="1" customFormat="1" ht="14.1" customHeight="1" x14ac:dyDescent="0.2">
      <c r="A45" s="4" t="s">
        <v>88</v>
      </c>
      <c r="B45" s="5" t="s">
        <v>89</v>
      </c>
      <c r="C45" s="6">
        <v>29</v>
      </c>
      <c r="D45" s="7">
        <v>18.582869482037651</v>
      </c>
      <c r="E45" s="6">
        <v>13</v>
      </c>
      <c r="F45" s="6">
        <v>8</v>
      </c>
      <c r="G45" s="6">
        <v>5</v>
      </c>
      <c r="H45" s="6">
        <v>2</v>
      </c>
      <c r="I45" s="6"/>
      <c r="J45" s="6">
        <v>1</v>
      </c>
      <c r="K45" s="6"/>
      <c r="L45" s="6"/>
    </row>
    <row r="46" spans="1:12" s="1" customFormat="1" ht="14.1" customHeight="1" x14ac:dyDescent="0.2">
      <c r="A46" s="4" t="s">
        <v>132</v>
      </c>
      <c r="B46" s="5" t="s">
        <v>133</v>
      </c>
      <c r="C46" s="6">
        <v>27</v>
      </c>
      <c r="D46" s="7">
        <v>16.114694967144562</v>
      </c>
      <c r="E46" s="6">
        <v>18</v>
      </c>
      <c r="F46" s="6">
        <v>5</v>
      </c>
      <c r="G46" s="6"/>
      <c r="H46" s="6">
        <v>2</v>
      </c>
      <c r="I46" s="6">
        <v>1</v>
      </c>
      <c r="J46" s="6">
        <v>1</v>
      </c>
      <c r="K46" s="6"/>
      <c r="L46" s="6"/>
    </row>
    <row r="47" spans="1:12" s="1" customFormat="1" ht="14.1" customHeight="1" x14ac:dyDescent="0.2">
      <c r="A47" s="14" t="s">
        <v>44</v>
      </c>
      <c r="B47" s="19" t="s">
        <v>45</v>
      </c>
      <c r="C47" s="27">
        <v>20</v>
      </c>
      <c r="D47" s="30">
        <v>16.77580607825567</v>
      </c>
      <c r="E47" s="27">
        <v>10</v>
      </c>
      <c r="F47" s="27">
        <v>6</v>
      </c>
      <c r="G47" s="27">
        <v>3</v>
      </c>
      <c r="H47" s="27"/>
      <c r="I47" s="27"/>
      <c r="J47" s="27">
        <v>1</v>
      </c>
      <c r="K47" s="27"/>
      <c r="L47" s="27"/>
    </row>
    <row r="48" spans="1:12" s="1" customFormat="1" ht="14.1" customHeight="1" x14ac:dyDescent="0.2">
      <c r="A48" s="14" t="s">
        <v>130</v>
      </c>
      <c r="B48" s="20" t="s">
        <v>131</v>
      </c>
      <c r="C48" s="26">
        <v>135</v>
      </c>
      <c r="D48" s="29">
        <v>20.502986501061997</v>
      </c>
      <c r="E48" s="26">
        <v>68</v>
      </c>
      <c r="F48" s="26">
        <v>30</v>
      </c>
      <c r="G48" s="26">
        <v>14</v>
      </c>
      <c r="H48" s="26">
        <v>8</v>
      </c>
      <c r="I48" s="26">
        <v>5</v>
      </c>
      <c r="J48" s="26">
        <v>10</v>
      </c>
      <c r="K48" s="26"/>
      <c r="L48" s="26"/>
    </row>
    <row r="49" spans="1:12" s="1" customFormat="1" ht="18.2" customHeight="1" x14ac:dyDescent="0.2">
      <c r="A49" s="14" t="s">
        <v>68</v>
      </c>
      <c r="B49" s="19" t="s">
        <v>69</v>
      </c>
      <c r="C49" s="25">
        <v>85</v>
      </c>
      <c r="D49" s="28">
        <v>18.492978753777493</v>
      </c>
      <c r="E49" s="25">
        <v>46</v>
      </c>
      <c r="F49" s="26">
        <v>19</v>
      </c>
      <c r="G49" s="26">
        <v>7</v>
      </c>
      <c r="H49" s="26">
        <v>5</v>
      </c>
      <c r="I49" s="26">
        <v>3</v>
      </c>
      <c r="J49" s="26">
        <v>5</v>
      </c>
      <c r="K49" s="26"/>
      <c r="L49" s="26"/>
    </row>
    <row r="50" spans="1:12" s="1" customFormat="1" ht="22.7" customHeight="1" x14ac:dyDescent="0.2">
      <c r="A50" s="16" t="s">
        <v>218</v>
      </c>
      <c r="B50" s="22" t="s">
        <v>219</v>
      </c>
      <c r="C50" s="27">
        <v>12</v>
      </c>
      <c r="D50" s="30">
        <v>25.255375970728753</v>
      </c>
      <c r="E50" s="27">
        <v>6</v>
      </c>
      <c r="F50" s="27">
        <v>3</v>
      </c>
      <c r="G50" s="27">
        <v>1</v>
      </c>
      <c r="H50" s="27"/>
      <c r="I50" s="27"/>
      <c r="J50" s="27">
        <v>2</v>
      </c>
      <c r="K50" s="27"/>
      <c r="L50" s="27"/>
    </row>
    <row r="51" spans="1:12" s="1" customFormat="1" ht="14.1" customHeight="1" x14ac:dyDescent="0.2">
      <c r="A51" s="8" t="s">
        <v>276</v>
      </c>
      <c r="B51" s="9" t="s">
        <v>277</v>
      </c>
      <c r="C51" s="10">
        <v>57</v>
      </c>
      <c r="D51" s="11">
        <v>14.800791936531887</v>
      </c>
      <c r="E51" s="10">
        <v>32</v>
      </c>
      <c r="F51" s="10">
        <v>15</v>
      </c>
      <c r="G51" s="10">
        <v>6</v>
      </c>
      <c r="H51" s="10">
        <v>1</v>
      </c>
      <c r="I51" s="10">
        <v>1</v>
      </c>
      <c r="J51" s="10">
        <v>2</v>
      </c>
      <c r="K51" s="10"/>
      <c r="L51" s="10"/>
    </row>
    <row r="52" spans="1:12" s="1" customFormat="1" ht="14.1" customHeight="1" x14ac:dyDescent="0.2">
      <c r="A52" s="8" t="s">
        <v>274</v>
      </c>
      <c r="B52" s="9" t="s">
        <v>275</v>
      </c>
      <c r="C52" s="10">
        <v>12</v>
      </c>
      <c r="D52" s="11">
        <v>21.083332959976104</v>
      </c>
      <c r="E52" s="10">
        <v>5</v>
      </c>
      <c r="F52" s="10">
        <v>3</v>
      </c>
      <c r="G52" s="10">
        <v>1</v>
      </c>
      <c r="H52" s="10">
        <v>1</v>
      </c>
      <c r="I52" s="10">
        <v>1</v>
      </c>
      <c r="J52" s="10">
        <v>1</v>
      </c>
      <c r="K52" s="10"/>
      <c r="L52" s="10"/>
    </row>
    <row r="53" spans="1:12" s="1" customFormat="1" ht="14.1" customHeight="1" x14ac:dyDescent="0.2">
      <c r="A53" s="8" t="s">
        <v>216</v>
      </c>
      <c r="B53" s="9" t="s">
        <v>217</v>
      </c>
      <c r="C53" s="10">
        <v>22</v>
      </c>
      <c r="D53" s="11">
        <v>13.851905785000541</v>
      </c>
      <c r="E53" s="10">
        <v>17</v>
      </c>
      <c r="F53" s="10">
        <v>2</v>
      </c>
      <c r="G53" s="10">
        <v>1</v>
      </c>
      <c r="H53" s="10"/>
      <c r="I53" s="10"/>
      <c r="J53" s="10">
        <v>2</v>
      </c>
      <c r="K53" s="10"/>
      <c r="L53" s="10"/>
    </row>
    <row r="54" spans="1:12" s="1" customFormat="1" ht="14.1" customHeight="1" x14ac:dyDescent="0.2">
      <c r="A54" s="8" t="s">
        <v>272</v>
      </c>
      <c r="B54" s="9" t="s">
        <v>273</v>
      </c>
      <c r="C54" s="10">
        <v>25</v>
      </c>
      <c r="D54" s="11">
        <v>13.681289964157703</v>
      </c>
      <c r="E54" s="10">
        <v>16</v>
      </c>
      <c r="F54" s="10">
        <v>8</v>
      </c>
      <c r="G54" s="10"/>
      <c r="H54" s="10"/>
      <c r="I54" s="10"/>
      <c r="J54" s="10">
        <v>1</v>
      </c>
      <c r="K54" s="10"/>
      <c r="L54" s="10"/>
    </row>
    <row r="55" spans="1:12" s="1" customFormat="1" ht="14.1" customHeight="1" x14ac:dyDescent="0.2">
      <c r="A55" s="8" t="s">
        <v>128</v>
      </c>
      <c r="B55" s="9" t="s">
        <v>129</v>
      </c>
      <c r="C55" s="10">
        <v>367</v>
      </c>
      <c r="D55" s="11">
        <v>21.799507413633417</v>
      </c>
      <c r="E55" s="10">
        <v>182</v>
      </c>
      <c r="F55" s="10">
        <v>83</v>
      </c>
      <c r="G55" s="10">
        <v>37</v>
      </c>
      <c r="H55" s="10">
        <v>24</v>
      </c>
      <c r="I55" s="10">
        <v>11</v>
      </c>
      <c r="J55" s="10">
        <v>26</v>
      </c>
      <c r="K55" s="10">
        <v>4</v>
      </c>
      <c r="L55" s="10"/>
    </row>
    <row r="56" spans="1:12" s="1" customFormat="1" ht="14.1" customHeight="1" x14ac:dyDescent="0.2">
      <c r="A56" s="8" t="s">
        <v>270</v>
      </c>
      <c r="B56" s="9" t="s">
        <v>271</v>
      </c>
      <c r="C56" s="10">
        <v>282</v>
      </c>
      <c r="D56" s="11">
        <v>15.935483514822012</v>
      </c>
      <c r="E56" s="10">
        <v>154</v>
      </c>
      <c r="F56" s="10">
        <v>68</v>
      </c>
      <c r="G56" s="10">
        <v>32</v>
      </c>
      <c r="H56" s="10">
        <v>17</v>
      </c>
      <c r="I56" s="10">
        <v>6</v>
      </c>
      <c r="J56" s="10">
        <v>4</v>
      </c>
      <c r="K56" s="10">
        <v>1</v>
      </c>
      <c r="L56" s="10"/>
    </row>
    <row r="57" spans="1:12" s="1" customFormat="1" ht="14.1" customHeight="1" x14ac:dyDescent="0.2">
      <c r="A57" s="8" t="s">
        <v>126</v>
      </c>
      <c r="B57" s="9" t="s">
        <v>127</v>
      </c>
      <c r="C57" s="10">
        <v>341</v>
      </c>
      <c r="D57" s="11">
        <v>26.05146118004533</v>
      </c>
      <c r="E57" s="10">
        <v>155</v>
      </c>
      <c r="F57" s="10">
        <v>62</v>
      </c>
      <c r="G57" s="10">
        <v>40</v>
      </c>
      <c r="H57" s="10">
        <v>27</v>
      </c>
      <c r="I57" s="10">
        <v>14</v>
      </c>
      <c r="J57" s="10">
        <v>41</v>
      </c>
      <c r="K57" s="10">
        <v>2</v>
      </c>
      <c r="L57" s="10"/>
    </row>
    <row r="58" spans="1:12" s="1" customFormat="1" ht="14.1" customHeight="1" x14ac:dyDescent="0.2">
      <c r="A58" s="8" t="s">
        <v>162</v>
      </c>
      <c r="B58" s="9" t="s">
        <v>163</v>
      </c>
      <c r="C58" s="10">
        <v>11</v>
      </c>
      <c r="D58" s="11">
        <v>11.237536283534267</v>
      </c>
      <c r="E58" s="10">
        <v>5</v>
      </c>
      <c r="F58" s="10">
        <v>5</v>
      </c>
      <c r="G58" s="10">
        <v>1</v>
      </c>
      <c r="H58" s="10"/>
      <c r="I58" s="10"/>
      <c r="J58" s="10"/>
      <c r="K58" s="10"/>
      <c r="L58" s="10"/>
    </row>
    <row r="59" spans="1:12" s="1" customFormat="1" ht="14.1" customHeight="1" x14ac:dyDescent="0.2">
      <c r="A59" s="8" t="s">
        <v>160</v>
      </c>
      <c r="B59" s="9" t="s">
        <v>161</v>
      </c>
      <c r="C59" s="10">
        <v>59</v>
      </c>
      <c r="D59" s="11">
        <v>22.405139053419209</v>
      </c>
      <c r="E59" s="10">
        <v>32</v>
      </c>
      <c r="F59" s="10">
        <v>11</v>
      </c>
      <c r="G59" s="10">
        <v>7</v>
      </c>
      <c r="H59" s="10">
        <v>2</v>
      </c>
      <c r="I59" s="10">
        <v>1</v>
      </c>
      <c r="J59" s="10">
        <v>5</v>
      </c>
      <c r="K59" s="10">
        <v>1</v>
      </c>
      <c r="L59" s="10"/>
    </row>
    <row r="60" spans="1:12" s="1" customFormat="1" ht="14.1" customHeight="1" x14ac:dyDescent="0.2">
      <c r="A60" s="8" t="s">
        <v>172</v>
      </c>
      <c r="B60" s="9" t="s">
        <v>173</v>
      </c>
      <c r="C60" s="10">
        <v>299</v>
      </c>
      <c r="D60" s="11">
        <v>26.89114215095719</v>
      </c>
      <c r="E60" s="10">
        <v>118</v>
      </c>
      <c r="F60" s="10">
        <v>73</v>
      </c>
      <c r="G60" s="10">
        <v>30</v>
      </c>
      <c r="H60" s="10">
        <v>22</v>
      </c>
      <c r="I60" s="10">
        <v>19</v>
      </c>
      <c r="J60" s="10">
        <v>33</v>
      </c>
      <c r="K60" s="10">
        <v>4</v>
      </c>
      <c r="L60" s="10"/>
    </row>
    <row r="61" spans="1:12" s="1" customFormat="1" ht="14.1" customHeight="1" x14ac:dyDescent="0.2">
      <c r="A61" s="8" t="s">
        <v>192</v>
      </c>
      <c r="B61" s="9" t="s">
        <v>193</v>
      </c>
      <c r="C61" s="10">
        <v>29</v>
      </c>
      <c r="D61" s="11">
        <v>12.370411220800886</v>
      </c>
      <c r="E61" s="10">
        <v>20</v>
      </c>
      <c r="F61" s="10">
        <v>5</v>
      </c>
      <c r="G61" s="10">
        <v>2</v>
      </c>
      <c r="H61" s="10">
        <v>1</v>
      </c>
      <c r="I61" s="10">
        <v>1</v>
      </c>
      <c r="J61" s="10"/>
      <c r="K61" s="10"/>
      <c r="L61" s="10"/>
    </row>
    <row r="62" spans="1:12" s="1" customFormat="1" ht="14.1" customHeight="1" x14ac:dyDescent="0.2">
      <c r="A62" s="8" t="s">
        <v>268</v>
      </c>
      <c r="B62" s="9" t="s">
        <v>269</v>
      </c>
      <c r="C62" s="10">
        <v>22</v>
      </c>
      <c r="D62" s="11">
        <v>15.237536283534242</v>
      </c>
      <c r="E62" s="10">
        <v>13</v>
      </c>
      <c r="F62" s="10">
        <v>7</v>
      </c>
      <c r="G62" s="10"/>
      <c r="H62" s="10">
        <v>1</v>
      </c>
      <c r="I62" s="10"/>
      <c r="J62" s="10">
        <v>1</v>
      </c>
      <c r="K62" s="10"/>
      <c r="L62" s="10"/>
    </row>
    <row r="63" spans="1:12" s="1" customFormat="1" ht="14.1" customHeight="1" x14ac:dyDescent="0.2">
      <c r="A63" s="8" t="s">
        <v>158</v>
      </c>
      <c r="B63" s="9" t="s">
        <v>159</v>
      </c>
      <c r="C63" s="10">
        <v>11</v>
      </c>
      <c r="D63" s="11">
        <v>20.328445374443358</v>
      </c>
      <c r="E63" s="10">
        <v>6</v>
      </c>
      <c r="F63" s="10">
        <v>1</v>
      </c>
      <c r="G63" s="10">
        <v>1</v>
      </c>
      <c r="H63" s="10">
        <v>2</v>
      </c>
      <c r="I63" s="10"/>
      <c r="J63" s="10">
        <v>1</v>
      </c>
      <c r="K63" s="10"/>
      <c r="L63" s="10"/>
    </row>
    <row r="64" spans="1:12" s="1" customFormat="1" ht="14.1" customHeight="1" x14ac:dyDescent="0.2">
      <c r="A64" s="8" t="s">
        <v>124</v>
      </c>
      <c r="B64" s="9" t="s">
        <v>125</v>
      </c>
      <c r="C64" s="10">
        <v>39</v>
      </c>
      <c r="D64" s="11">
        <v>25.60215017385044</v>
      </c>
      <c r="E64" s="10">
        <v>16</v>
      </c>
      <c r="F64" s="10">
        <v>9</v>
      </c>
      <c r="G64" s="10">
        <v>7</v>
      </c>
      <c r="H64" s="10">
        <v>1</v>
      </c>
      <c r="I64" s="10">
        <v>1</v>
      </c>
      <c r="J64" s="10">
        <v>4</v>
      </c>
      <c r="K64" s="10">
        <v>1</v>
      </c>
      <c r="L64" s="10"/>
    </row>
    <row r="65" spans="1:12" s="1" customFormat="1" ht="14.1" customHeight="1" x14ac:dyDescent="0.2">
      <c r="A65" s="8" t="s">
        <v>86</v>
      </c>
      <c r="B65" s="9" t="s">
        <v>87</v>
      </c>
      <c r="C65" s="10">
        <v>41</v>
      </c>
      <c r="D65" s="11">
        <v>20.287961861103813</v>
      </c>
      <c r="E65" s="10">
        <v>23</v>
      </c>
      <c r="F65" s="10">
        <v>3</v>
      </c>
      <c r="G65" s="10">
        <v>8</v>
      </c>
      <c r="H65" s="10">
        <v>4</v>
      </c>
      <c r="I65" s="10"/>
      <c r="J65" s="10">
        <v>2</v>
      </c>
      <c r="K65" s="10">
        <v>1</v>
      </c>
      <c r="L65" s="10"/>
    </row>
    <row r="66" spans="1:12" s="1" customFormat="1" ht="14.1" customHeight="1" x14ac:dyDescent="0.2">
      <c r="A66" s="8" t="s">
        <v>170</v>
      </c>
      <c r="B66" s="9" t="s">
        <v>171</v>
      </c>
      <c r="C66" s="10">
        <v>64</v>
      </c>
      <c r="D66" s="11">
        <v>22.149193186697282</v>
      </c>
      <c r="E66" s="10">
        <v>28</v>
      </c>
      <c r="F66" s="10">
        <v>15</v>
      </c>
      <c r="G66" s="10">
        <v>8</v>
      </c>
      <c r="H66" s="10">
        <v>6</v>
      </c>
      <c r="I66" s="10">
        <v>4</v>
      </c>
      <c r="J66" s="10">
        <v>3</v>
      </c>
      <c r="K66" s="10"/>
      <c r="L66" s="10"/>
    </row>
    <row r="67" spans="1:12" s="1" customFormat="1" ht="14.1" customHeight="1" x14ac:dyDescent="0.2">
      <c r="A67" s="8" t="s">
        <v>122</v>
      </c>
      <c r="B67" s="9" t="s">
        <v>123</v>
      </c>
      <c r="C67" s="10">
        <v>17762</v>
      </c>
      <c r="D67" s="11">
        <v>24.432436047261614</v>
      </c>
      <c r="E67" s="10">
        <v>8367</v>
      </c>
      <c r="F67" s="10">
        <v>3741</v>
      </c>
      <c r="G67" s="10">
        <v>1849</v>
      </c>
      <c r="H67" s="10">
        <v>1124</v>
      </c>
      <c r="I67" s="10">
        <v>752</v>
      </c>
      <c r="J67" s="10">
        <v>1675</v>
      </c>
      <c r="K67" s="10">
        <v>254</v>
      </c>
      <c r="L67" s="10"/>
    </row>
    <row r="68" spans="1:12" s="1" customFormat="1" ht="14.1" customHeight="1" x14ac:dyDescent="0.2">
      <c r="A68" s="8" t="s">
        <v>120</v>
      </c>
      <c r="B68" s="9" t="s">
        <v>121</v>
      </c>
      <c r="C68" s="10">
        <v>51</v>
      </c>
      <c r="D68" s="11">
        <v>27.924098327652437</v>
      </c>
      <c r="E68" s="10">
        <v>24</v>
      </c>
      <c r="F68" s="10">
        <v>12</v>
      </c>
      <c r="G68" s="10">
        <v>4</v>
      </c>
      <c r="H68" s="10">
        <v>2</v>
      </c>
      <c r="I68" s="10">
        <v>1</v>
      </c>
      <c r="J68" s="10">
        <v>6</v>
      </c>
      <c r="K68" s="10">
        <v>2</v>
      </c>
      <c r="L68" s="10"/>
    </row>
    <row r="69" spans="1:12" s="1" customFormat="1" ht="14.1" customHeight="1" x14ac:dyDescent="0.2">
      <c r="A69" s="8" t="s">
        <v>242</v>
      </c>
      <c r="B69" s="9" t="s">
        <v>243</v>
      </c>
      <c r="C69" s="10">
        <v>20</v>
      </c>
      <c r="D69" s="11">
        <v>22.341935129181596</v>
      </c>
      <c r="E69" s="10">
        <v>8</v>
      </c>
      <c r="F69" s="10">
        <v>5</v>
      </c>
      <c r="G69" s="10">
        <v>2</v>
      </c>
      <c r="H69" s="10">
        <v>2</v>
      </c>
      <c r="I69" s="10">
        <v>2</v>
      </c>
      <c r="J69" s="10">
        <v>1</v>
      </c>
      <c r="K69" s="10"/>
      <c r="L69" s="10"/>
    </row>
    <row r="70" spans="1:12" s="1" customFormat="1" ht="14.1" customHeight="1" x14ac:dyDescent="0.2">
      <c r="A70" s="8" t="s">
        <v>66</v>
      </c>
      <c r="B70" s="9" t="s">
        <v>67</v>
      </c>
      <c r="C70" s="10">
        <v>39</v>
      </c>
      <c r="D70" s="11">
        <v>18.903225433094381</v>
      </c>
      <c r="E70" s="10">
        <v>17</v>
      </c>
      <c r="F70" s="10">
        <v>12</v>
      </c>
      <c r="G70" s="10">
        <v>5</v>
      </c>
      <c r="H70" s="10">
        <v>1</v>
      </c>
      <c r="I70" s="10">
        <v>3</v>
      </c>
      <c r="J70" s="10">
        <v>1</v>
      </c>
      <c r="K70" s="10"/>
      <c r="L70" s="10"/>
    </row>
    <row r="71" spans="1:12" s="1" customFormat="1" ht="14.1" customHeight="1" x14ac:dyDescent="0.2">
      <c r="A71" s="8" t="s">
        <v>214</v>
      </c>
      <c r="B71" s="9" t="s">
        <v>215</v>
      </c>
      <c r="C71" s="10">
        <v>77</v>
      </c>
      <c r="D71" s="11">
        <v>20.417678731438812</v>
      </c>
      <c r="E71" s="10">
        <v>35</v>
      </c>
      <c r="F71" s="10">
        <v>25</v>
      </c>
      <c r="G71" s="10">
        <v>5</v>
      </c>
      <c r="H71" s="10">
        <v>3</v>
      </c>
      <c r="I71" s="10">
        <v>3</v>
      </c>
      <c r="J71" s="10">
        <v>6</v>
      </c>
      <c r="K71" s="10"/>
      <c r="L71" s="10"/>
    </row>
    <row r="72" spans="1:12" s="1" customFormat="1" ht="14.1" customHeight="1" x14ac:dyDescent="0.2">
      <c r="A72" s="8" t="s">
        <v>266</v>
      </c>
      <c r="B72" s="9" t="s">
        <v>267</v>
      </c>
      <c r="C72" s="10">
        <v>113</v>
      </c>
      <c r="D72" s="11">
        <v>19.943191186654822</v>
      </c>
      <c r="E72" s="10">
        <v>61</v>
      </c>
      <c r="F72" s="10">
        <v>20</v>
      </c>
      <c r="G72" s="10">
        <v>18</v>
      </c>
      <c r="H72" s="10">
        <v>3</v>
      </c>
      <c r="I72" s="10">
        <v>3</v>
      </c>
      <c r="J72" s="10">
        <v>8</v>
      </c>
      <c r="K72" s="10"/>
      <c r="L72" s="10"/>
    </row>
    <row r="73" spans="1:12" s="1" customFormat="1" ht="14.1" customHeight="1" x14ac:dyDescent="0.2">
      <c r="A73" s="8" t="s">
        <v>190</v>
      </c>
      <c r="B73" s="9" t="s">
        <v>191</v>
      </c>
      <c r="C73" s="10">
        <v>44</v>
      </c>
      <c r="D73" s="11">
        <v>16.839442441892029</v>
      </c>
      <c r="E73" s="10">
        <v>26</v>
      </c>
      <c r="F73" s="10">
        <v>10</v>
      </c>
      <c r="G73" s="10">
        <v>3</v>
      </c>
      <c r="H73" s="10">
        <v>2</v>
      </c>
      <c r="I73" s="10">
        <v>2</v>
      </c>
      <c r="J73" s="10">
        <v>1</v>
      </c>
      <c r="K73" s="10"/>
      <c r="L73" s="10"/>
    </row>
    <row r="74" spans="1:12" s="1" customFormat="1" ht="14.1" customHeight="1" x14ac:dyDescent="0.2">
      <c r="A74" s="8" t="s">
        <v>64</v>
      </c>
      <c r="B74" s="9" t="s">
        <v>65</v>
      </c>
      <c r="C74" s="10">
        <v>60</v>
      </c>
      <c r="D74" s="11">
        <v>23.201074914127837</v>
      </c>
      <c r="E74" s="10">
        <v>29</v>
      </c>
      <c r="F74" s="10">
        <v>10</v>
      </c>
      <c r="G74" s="10">
        <v>7</v>
      </c>
      <c r="H74" s="10">
        <v>6</v>
      </c>
      <c r="I74" s="10">
        <v>4</v>
      </c>
      <c r="J74" s="10">
        <v>4</v>
      </c>
      <c r="K74" s="10"/>
      <c r="L74" s="10"/>
    </row>
    <row r="75" spans="1:12" s="1" customFormat="1" ht="14.1" customHeight="1" x14ac:dyDescent="0.2">
      <c r="A75" s="8" t="s">
        <v>62</v>
      </c>
      <c r="B75" s="9" t="s">
        <v>63</v>
      </c>
      <c r="C75" s="10">
        <v>360</v>
      </c>
      <c r="D75" s="11">
        <v>23.254031896115421</v>
      </c>
      <c r="E75" s="10">
        <v>158</v>
      </c>
      <c r="F75" s="10">
        <v>91</v>
      </c>
      <c r="G75" s="10">
        <v>42</v>
      </c>
      <c r="H75" s="10">
        <v>19</v>
      </c>
      <c r="I75" s="10">
        <v>24</v>
      </c>
      <c r="J75" s="10">
        <v>21</v>
      </c>
      <c r="K75" s="10">
        <v>5</v>
      </c>
      <c r="L75" s="10"/>
    </row>
    <row r="76" spans="1:12" s="1" customFormat="1" ht="14.1" customHeight="1" x14ac:dyDescent="0.2">
      <c r="A76" s="8" t="s">
        <v>188</v>
      </c>
      <c r="B76" s="9" t="s">
        <v>189</v>
      </c>
      <c r="C76" s="10">
        <v>37</v>
      </c>
      <c r="D76" s="11">
        <v>14.319092913477991</v>
      </c>
      <c r="E76" s="10">
        <v>25</v>
      </c>
      <c r="F76" s="10">
        <v>3</v>
      </c>
      <c r="G76" s="10">
        <v>4</v>
      </c>
      <c r="H76" s="10">
        <v>4</v>
      </c>
      <c r="I76" s="10">
        <v>1</v>
      </c>
      <c r="J76" s="10"/>
      <c r="K76" s="10"/>
      <c r="L76" s="10"/>
    </row>
    <row r="77" spans="1:12" s="1" customFormat="1" ht="14.1" customHeight="1" x14ac:dyDescent="0.2">
      <c r="A77" s="8" t="s">
        <v>168</v>
      </c>
      <c r="B77" s="9" t="s">
        <v>169</v>
      </c>
      <c r="C77" s="10">
        <v>520</v>
      </c>
      <c r="D77" s="11">
        <v>20.344230410233436</v>
      </c>
      <c r="E77" s="10">
        <v>286</v>
      </c>
      <c r="F77" s="10">
        <v>105</v>
      </c>
      <c r="G77" s="10">
        <v>44</v>
      </c>
      <c r="H77" s="10">
        <v>25</v>
      </c>
      <c r="I77" s="10">
        <v>19</v>
      </c>
      <c r="J77" s="10">
        <v>37</v>
      </c>
      <c r="K77" s="10">
        <v>4</v>
      </c>
      <c r="L77" s="10"/>
    </row>
    <row r="78" spans="1:12" s="1" customFormat="1" ht="14.1" customHeight="1" x14ac:dyDescent="0.2">
      <c r="A78" s="8" t="s">
        <v>200</v>
      </c>
      <c r="B78" s="9" t="s">
        <v>201</v>
      </c>
      <c r="C78" s="10">
        <v>160</v>
      </c>
      <c r="D78" s="11">
        <v>21.380039970224754</v>
      </c>
      <c r="E78" s="10">
        <v>84</v>
      </c>
      <c r="F78" s="10">
        <v>34</v>
      </c>
      <c r="G78" s="10">
        <v>14</v>
      </c>
      <c r="H78" s="10">
        <v>8</v>
      </c>
      <c r="I78" s="10">
        <v>3</v>
      </c>
      <c r="J78" s="10">
        <v>15</v>
      </c>
      <c r="K78" s="10">
        <v>2</v>
      </c>
      <c r="L78" s="10"/>
    </row>
    <row r="79" spans="1:12" s="1" customFormat="1" ht="14.1" customHeight="1" x14ac:dyDescent="0.2">
      <c r="A79" s="8" t="s">
        <v>60</v>
      </c>
      <c r="B79" s="9" t="s">
        <v>61</v>
      </c>
      <c r="C79" s="10">
        <v>223</v>
      </c>
      <c r="D79" s="11">
        <v>19.242296756379549</v>
      </c>
      <c r="E79" s="10">
        <v>110</v>
      </c>
      <c r="F79" s="10">
        <v>57</v>
      </c>
      <c r="G79" s="10">
        <v>22</v>
      </c>
      <c r="H79" s="10">
        <v>14</v>
      </c>
      <c r="I79" s="10">
        <v>8</v>
      </c>
      <c r="J79" s="10">
        <v>11</v>
      </c>
      <c r="K79" s="10">
        <v>1</v>
      </c>
      <c r="L79" s="10"/>
    </row>
    <row r="80" spans="1:12" s="1" customFormat="1" ht="14.1" customHeight="1" x14ac:dyDescent="0.2">
      <c r="A80" s="4" t="s">
        <v>84</v>
      </c>
      <c r="B80" s="5" t="s">
        <v>85</v>
      </c>
      <c r="C80" s="6">
        <v>27</v>
      </c>
      <c r="D80" s="7">
        <v>10.636797715053762</v>
      </c>
      <c r="E80" s="6">
        <v>22</v>
      </c>
      <c r="F80" s="6">
        <v>2</v>
      </c>
      <c r="G80" s="6">
        <v>2</v>
      </c>
      <c r="H80" s="6"/>
      <c r="I80" s="6">
        <v>1</v>
      </c>
      <c r="J80" s="6"/>
      <c r="K80" s="6"/>
      <c r="L80" s="6"/>
    </row>
    <row r="81" spans="1:12" s="1" customFormat="1" ht="14.1" customHeight="1" x14ac:dyDescent="0.2">
      <c r="A81" s="4" t="s">
        <v>186</v>
      </c>
      <c r="B81" s="5" t="s">
        <v>187</v>
      </c>
      <c r="C81" s="6">
        <v>120</v>
      </c>
      <c r="D81" s="7">
        <v>12.296773838859018</v>
      </c>
      <c r="E81" s="6">
        <v>81</v>
      </c>
      <c r="F81" s="6">
        <v>27</v>
      </c>
      <c r="G81" s="6">
        <v>5</v>
      </c>
      <c r="H81" s="6">
        <v>2</v>
      </c>
      <c r="I81" s="6">
        <v>3</v>
      </c>
      <c r="J81" s="6">
        <v>2</v>
      </c>
      <c r="K81" s="6"/>
      <c r="L81" s="6"/>
    </row>
    <row r="82" spans="1:12" s="1" customFormat="1" ht="14.1" customHeight="1" x14ac:dyDescent="0.2">
      <c r="A82" s="14" t="s">
        <v>82</v>
      </c>
      <c r="B82" s="19" t="s">
        <v>83</v>
      </c>
      <c r="C82" s="27">
        <v>31</v>
      </c>
      <c r="D82" s="30">
        <v>14.916753044667974</v>
      </c>
      <c r="E82" s="27">
        <v>17</v>
      </c>
      <c r="F82" s="27">
        <v>8</v>
      </c>
      <c r="G82" s="27">
        <v>3</v>
      </c>
      <c r="H82" s="27">
        <v>2</v>
      </c>
      <c r="I82" s="27">
        <v>1</v>
      </c>
      <c r="J82" s="27"/>
      <c r="K82" s="27"/>
      <c r="L82" s="27"/>
    </row>
    <row r="83" spans="1:12" s="1" customFormat="1" ht="14.1" customHeight="1" x14ac:dyDescent="0.2">
      <c r="A83" s="14" t="s">
        <v>198</v>
      </c>
      <c r="B83" s="20" t="s">
        <v>199</v>
      </c>
      <c r="C83" s="26">
        <v>147</v>
      </c>
      <c r="D83" s="29">
        <v>21.280227854582684</v>
      </c>
      <c r="E83" s="26">
        <v>78</v>
      </c>
      <c r="F83" s="26">
        <v>28</v>
      </c>
      <c r="G83" s="26">
        <v>15</v>
      </c>
      <c r="H83" s="26">
        <v>5</v>
      </c>
      <c r="I83" s="26">
        <v>8</v>
      </c>
      <c r="J83" s="26">
        <v>12</v>
      </c>
      <c r="K83" s="26">
        <v>1</v>
      </c>
      <c r="L83" s="26"/>
    </row>
    <row r="84" spans="1:12" s="1" customFormat="1" ht="18.2" customHeight="1" x14ac:dyDescent="0.2">
      <c r="A84" s="14" t="s">
        <v>196</v>
      </c>
      <c r="B84" s="19" t="s">
        <v>197</v>
      </c>
      <c r="C84" s="25">
        <v>1023</v>
      </c>
      <c r="D84" s="28">
        <v>24.202314143282745</v>
      </c>
      <c r="E84" s="25">
        <v>470</v>
      </c>
      <c r="F84" s="26">
        <v>223</v>
      </c>
      <c r="G84" s="26">
        <v>92</v>
      </c>
      <c r="H84" s="26">
        <v>77</v>
      </c>
      <c r="I84" s="26">
        <v>56</v>
      </c>
      <c r="J84" s="26">
        <v>98</v>
      </c>
      <c r="K84" s="26">
        <v>7</v>
      </c>
      <c r="L84" s="26"/>
    </row>
    <row r="85" spans="1:12" s="1" customFormat="1" ht="22.7" customHeight="1" x14ac:dyDescent="0.2">
      <c r="A85" s="16" t="s">
        <v>58</v>
      </c>
      <c r="B85" s="22" t="s">
        <v>59</v>
      </c>
      <c r="C85" s="27">
        <v>49</v>
      </c>
      <c r="D85" s="30">
        <v>20.704410430838994</v>
      </c>
      <c r="E85" s="27">
        <v>29</v>
      </c>
      <c r="F85" s="27">
        <v>8</v>
      </c>
      <c r="G85" s="27">
        <v>4</v>
      </c>
      <c r="H85" s="27">
        <v>3</v>
      </c>
      <c r="I85" s="27">
        <v>3</v>
      </c>
      <c r="J85" s="27">
        <v>1</v>
      </c>
      <c r="K85" s="27">
        <v>1</v>
      </c>
      <c r="L85" s="27"/>
    </row>
    <row r="86" spans="1:12" s="1" customFormat="1" ht="14.1" customHeight="1" x14ac:dyDescent="0.2">
      <c r="A86" s="8" t="s">
        <v>12</v>
      </c>
      <c r="B86" s="9" t="s">
        <v>13</v>
      </c>
      <c r="C86" s="10">
        <v>151</v>
      </c>
      <c r="D86" s="11">
        <v>16.077974425771636</v>
      </c>
      <c r="E86" s="10">
        <v>84</v>
      </c>
      <c r="F86" s="10">
        <v>34</v>
      </c>
      <c r="G86" s="10">
        <v>22</v>
      </c>
      <c r="H86" s="10">
        <v>4</v>
      </c>
      <c r="I86" s="10">
        <v>2</v>
      </c>
      <c r="J86" s="10">
        <v>5</v>
      </c>
      <c r="K86" s="10"/>
      <c r="L86" s="10"/>
    </row>
    <row r="87" spans="1:12" s="1" customFormat="1" ht="14.1" customHeight="1" x14ac:dyDescent="0.2">
      <c r="A87" s="8" t="s">
        <v>240</v>
      </c>
      <c r="B87" s="9" t="s">
        <v>241</v>
      </c>
      <c r="C87" s="10">
        <v>47</v>
      </c>
      <c r="D87" s="11">
        <v>22.786547335341499</v>
      </c>
      <c r="E87" s="10">
        <v>24</v>
      </c>
      <c r="F87" s="10">
        <v>13</v>
      </c>
      <c r="G87" s="10">
        <v>2</v>
      </c>
      <c r="H87" s="10">
        <v>1</v>
      </c>
      <c r="I87" s="10">
        <v>2</v>
      </c>
      <c r="J87" s="10">
        <v>4</v>
      </c>
      <c r="K87" s="10">
        <v>1</v>
      </c>
      <c r="L87" s="10"/>
    </row>
    <row r="88" spans="1:12" s="1" customFormat="1" ht="14.1" customHeight="1" x14ac:dyDescent="0.2">
      <c r="A88" s="8" t="s">
        <v>264</v>
      </c>
      <c r="B88" s="9" t="s">
        <v>265</v>
      </c>
      <c r="C88" s="10">
        <v>25</v>
      </c>
      <c r="D88" s="11">
        <v>16.799999656511346</v>
      </c>
      <c r="E88" s="10">
        <v>11</v>
      </c>
      <c r="F88" s="10">
        <v>8</v>
      </c>
      <c r="G88" s="10">
        <v>4</v>
      </c>
      <c r="H88" s="10">
        <v>2</v>
      </c>
      <c r="I88" s="10"/>
      <c r="J88" s="10"/>
      <c r="K88" s="10"/>
      <c r="L88" s="10"/>
    </row>
    <row r="89" spans="1:12" s="1" customFormat="1" ht="14.1" customHeight="1" x14ac:dyDescent="0.2">
      <c r="A89" s="8" t="s">
        <v>184</v>
      </c>
      <c r="B89" s="9" t="s">
        <v>185</v>
      </c>
      <c r="C89" s="10">
        <v>35</v>
      </c>
      <c r="D89" s="11">
        <v>13.137326815582862</v>
      </c>
      <c r="E89" s="10">
        <v>22</v>
      </c>
      <c r="F89" s="10">
        <v>7</v>
      </c>
      <c r="G89" s="10">
        <v>5</v>
      </c>
      <c r="H89" s="10"/>
      <c r="I89" s="10">
        <v>1</v>
      </c>
      <c r="J89" s="10"/>
      <c r="K89" s="10"/>
      <c r="L89" s="10"/>
    </row>
    <row r="90" spans="1:12" s="1" customFormat="1" ht="14.1" customHeight="1" x14ac:dyDescent="0.2">
      <c r="A90" s="8" t="s">
        <v>118</v>
      </c>
      <c r="B90" s="9" t="s">
        <v>119</v>
      </c>
      <c r="C90" s="10">
        <v>112</v>
      </c>
      <c r="D90" s="11">
        <v>24.346197796658981</v>
      </c>
      <c r="E90" s="10">
        <v>44</v>
      </c>
      <c r="F90" s="10">
        <v>30</v>
      </c>
      <c r="G90" s="10">
        <v>15</v>
      </c>
      <c r="H90" s="10">
        <v>6</v>
      </c>
      <c r="I90" s="10">
        <v>5</v>
      </c>
      <c r="J90" s="10">
        <v>12</v>
      </c>
      <c r="K90" s="10"/>
      <c r="L90" s="10"/>
    </row>
    <row r="91" spans="1:12" s="1" customFormat="1" ht="14.1" customHeight="1" x14ac:dyDescent="0.2">
      <c r="A91" s="4" t="s">
        <v>116</v>
      </c>
      <c r="B91" s="5" t="s">
        <v>117</v>
      </c>
      <c r="C91" s="6">
        <v>886</v>
      </c>
      <c r="D91" s="7">
        <v>24.384474988099758</v>
      </c>
      <c r="E91" s="6">
        <v>406</v>
      </c>
      <c r="F91" s="6">
        <v>199</v>
      </c>
      <c r="G91" s="6">
        <v>92</v>
      </c>
      <c r="H91" s="6">
        <v>55</v>
      </c>
      <c r="I91" s="6">
        <v>38</v>
      </c>
      <c r="J91" s="6">
        <v>83</v>
      </c>
      <c r="K91" s="6">
        <v>13</v>
      </c>
      <c r="L91" s="6"/>
    </row>
    <row r="92" spans="1:12" s="1" customFormat="1" ht="14.1" customHeight="1" x14ac:dyDescent="0.2">
      <c r="A92" s="4" t="s">
        <v>166</v>
      </c>
      <c r="B92" s="5" t="s">
        <v>167</v>
      </c>
      <c r="C92" s="6">
        <v>50</v>
      </c>
      <c r="D92" s="7">
        <v>22.309677068399051</v>
      </c>
      <c r="E92" s="6">
        <v>27</v>
      </c>
      <c r="F92" s="6">
        <v>10</v>
      </c>
      <c r="G92" s="6">
        <v>3</v>
      </c>
      <c r="H92" s="6">
        <v>1</v>
      </c>
      <c r="I92" s="6">
        <v>3</v>
      </c>
      <c r="J92" s="6">
        <v>5</v>
      </c>
      <c r="K92" s="6">
        <v>1</v>
      </c>
      <c r="L92" s="6"/>
    </row>
    <row r="93" spans="1:12" s="1" customFormat="1" ht="14.1" customHeight="1" x14ac:dyDescent="0.2">
      <c r="A93" s="14" t="s">
        <v>36</v>
      </c>
      <c r="B93" s="19" t="s">
        <v>37</v>
      </c>
      <c r="C93" s="27">
        <v>18</v>
      </c>
      <c r="D93" s="30">
        <v>15.85483833632019</v>
      </c>
      <c r="E93" s="27">
        <v>12</v>
      </c>
      <c r="F93" s="27">
        <v>3</v>
      </c>
      <c r="G93" s="27">
        <v>2</v>
      </c>
      <c r="H93" s="27"/>
      <c r="I93" s="27"/>
      <c r="J93" s="27">
        <v>1</v>
      </c>
      <c r="K93" s="27"/>
      <c r="L93" s="27"/>
    </row>
    <row r="94" spans="1:12" s="1" customFormat="1" ht="14.1" customHeight="1" x14ac:dyDescent="0.2">
      <c r="A94" s="14" t="s">
        <v>114</v>
      </c>
      <c r="B94" s="20" t="s">
        <v>115</v>
      </c>
      <c r="C94" s="26">
        <v>824</v>
      </c>
      <c r="D94" s="29">
        <v>26.02830373842955</v>
      </c>
      <c r="E94" s="26">
        <v>350</v>
      </c>
      <c r="F94" s="26">
        <v>197</v>
      </c>
      <c r="G94" s="26">
        <v>89</v>
      </c>
      <c r="H94" s="26">
        <v>60</v>
      </c>
      <c r="I94" s="26">
        <v>30</v>
      </c>
      <c r="J94" s="26">
        <v>79</v>
      </c>
      <c r="K94" s="26">
        <v>19</v>
      </c>
      <c r="L94" s="26"/>
    </row>
    <row r="95" spans="1:12" s="1" customFormat="1" ht="18.2" customHeight="1" x14ac:dyDescent="0.2">
      <c r="A95" s="14" t="s">
        <v>212</v>
      </c>
      <c r="B95" s="19" t="s">
        <v>213</v>
      </c>
      <c r="C95" s="25">
        <v>18</v>
      </c>
      <c r="D95" s="28">
        <v>26.849462012976247</v>
      </c>
      <c r="E95" s="25">
        <v>7</v>
      </c>
      <c r="F95" s="26">
        <v>7</v>
      </c>
      <c r="G95" s="26">
        <v>1</v>
      </c>
      <c r="H95" s="26"/>
      <c r="I95" s="26">
        <v>1</v>
      </c>
      <c r="J95" s="26">
        <v>1</v>
      </c>
      <c r="K95" s="26">
        <v>1</v>
      </c>
      <c r="L95" s="26"/>
    </row>
    <row r="96" spans="1:12" s="1" customFormat="1" ht="22.7" customHeight="1" x14ac:dyDescent="0.2">
      <c r="A96" s="16" t="s">
        <v>112</v>
      </c>
      <c r="B96" s="22" t="s">
        <v>113</v>
      </c>
      <c r="C96" s="27">
        <v>299</v>
      </c>
      <c r="D96" s="30">
        <v>21.889955399419804</v>
      </c>
      <c r="E96" s="27">
        <v>138</v>
      </c>
      <c r="F96" s="27">
        <v>74</v>
      </c>
      <c r="G96" s="27">
        <v>29</v>
      </c>
      <c r="H96" s="27">
        <v>22</v>
      </c>
      <c r="I96" s="27">
        <v>14</v>
      </c>
      <c r="J96" s="27">
        <v>20</v>
      </c>
      <c r="K96" s="27">
        <v>2</v>
      </c>
      <c r="L96" s="27"/>
    </row>
    <row r="97" spans="1:12" s="1" customFormat="1" ht="14.1" customHeight="1" x14ac:dyDescent="0.2">
      <c r="A97" s="8" t="s">
        <v>34</v>
      </c>
      <c r="B97" s="9" t="s">
        <v>35</v>
      </c>
      <c r="C97" s="10">
        <v>42</v>
      </c>
      <c r="D97" s="11">
        <v>13.927803006059051</v>
      </c>
      <c r="E97" s="10">
        <v>28</v>
      </c>
      <c r="F97" s="10">
        <v>11</v>
      </c>
      <c r="G97" s="10">
        <v>1</v>
      </c>
      <c r="H97" s="10"/>
      <c r="I97" s="10"/>
      <c r="J97" s="10">
        <v>2</v>
      </c>
      <c r="K97" s="10"/>
      <c r="L97" s="10"/>
    </row>
    <row r="98" spans="1:12" s="1" customFormat="1" ht="14.1" customHeight="1" x14ac:dyDescent="0.2">
      <c r="A98" s="8" t="s">
        <v>110</v>
      </c>
      <c r="B98" s="9" t="s">
        <v>111</v>
      </c>
      <c r="C98" s="10">
        <v>348</v>
      </c>
      <c r="D98" s="11">
        <v>25.50426363225943</v>
      </c>
      <c r="E98" s="10">
        <v>150</v>
      </c>
      <c r="F98" s="10">
        <v>76</v>
      </c>
      <c r="G98" s="10">
        <v>39</v>
      </c>
      <c r="H98" s="10">
        <v>25</v>
      </c>
      <c r="I98" s="10">
        <v>18</v>
      </c>
      <c r="J98" s="10">
        <v>38</v>
      </c>
      <c r="K98" s="10">
        <v>2</v>
      </c>
      <c r="L98" s="10"/>
    </row>
    <row r="99" spans="1:12" s="1" customFormat="1" ht="14.1" customHeight="1" x14ac:dyDescent="0.2">
      <c r="A99" s="8" t="s">
        <v>210</v>
      </c>
      <c r="B99" s="9" t="s">
        <v>211</v>
      </c>
      <c r="C99" s="10">
        <v>213</v>
      </c>
      <c r="D99" s="11">
        <v>20.836891965843243</v>
      </c>
      <c r="E99" s="10">
        <v>103</v>
      </c>
      <c r="F99" s="10">
        <v>48</v>
      </c>
      <c r="G99" s="10">
        <v>23</v>
      </c>
      <c r="H99" s="10">
        <v>18</v>
      </c>
      <c r="I99" s="10">
        <v>7</v>
      </c>
      <c r="J99" s="10">
        <v>12</v>
      </c>
      <c r="K99" s="10">
        <v>2</v>
      </c>
      <c r="L99" s="10"/>
    </row>
    <row r="100" spans="1:12" s="1" customFormat="1" ht="14.1" customHeight="1" x14ac:dyDescent="0.2">
      <c r="A100" s="8" t="s">
        <v>56</v>
      </c>
      <c r="B100" s="9" t="s">
        <v>57</v>
      </c>
      <c r="C100" s="10">
        <v>149</v>
      </c>
      <c r="D100" s="11">
        <v>18.946308366509509</v>
      </c>
      <c r="E100" s="10">
        <v>80</v>
      </c>
      <c r="F100" s="10">
        <v>33</v>
      </c>
      <c r="G100" s="10">
        <v>13</v>
      </c>
      <c r="H100" s="10">
        <v>9</v>
      </c>
      <c r="I100" s="10">
        <v>3</v>
      </c>
      <c r="J100" s="10">
        <v>10</v>
      </c>
      <c r="K100" s="10">
        <v>1</v>
      </c>
      <c r="L100" s="10"/>
    </row>
    <row r="101" spans="1:12" s="1" customFormat="1" ht="14.1" customHeight="1" x14ac:dyDescent="0.2">
      <c r="A101" s="8" t="s">
        <v>226</v>
      </c>
      <c r="B101" s="9" t="s">
        <v>227</v>
      </c>
      <c r="C101" s="10">
        <v>145</v>
      </c>
      <c r="D101" s="11">
        <v>15.75773045668026</v>
      </c>
      <c r="E101" s="10">
        <v>95</v>
      </c>
      <c r="F101" s="10">
        <v>22</v>
      </c>
      <c r="G101" s="10">
        <v>13</v>
      </c>
      <c r="H101" s="10">
        <v>4</v>
      </c>
      <c r="I101" s="10">
        <v>5</v>
      </c>
      <c r="J101" s="10">
        <v>6</v>
      </c>
      <c r="K101" s="10"/>
      <c r="L101" s="10"/>
    </row>
    <row r="102" spans="1:12" s="1" customFormat="1" ht="14.1" customHeight="1" x14ac:dyDescent="0.2">
      <c r="A102" s="8" t="s">
        <v>54</v>
      </c>
      <c r="B102" s="9" t="s">
        <v>55</v>
      </c>
      <c r="C102" s="10">
        <v>972</v>
      </c>
      <c r="D102" s="11">
        <v>24.549415539220021</v>
      </c>
      <c r="E102" s="10">
        <v>419</v>
      </c>
      <c r="F102" s="10">
        <v>220</v>
      </c>
      <c r="G102" s="10">
        <v>117</v>
      </c>
      <c r="H102" s="10">
        <v>62</v>
      </c>
      <c r="I102" s="10">
        <v>51</v>
      </c>
      <c r="J102" s="10">
        <v>97</v>
      </c>
      <c r="K102" s="10">
        <v>6</v>
      </c>
      <c r="L102" s="10"/>
    </row>
    <row r="103" spans="1:12" s="1" customFormat="1" ht="14.1" customHeight="1" x14ac:dyDescent="0.2">
      <c r="A103" s="8" t="s">
        <v>262</v>
      </c>
      <c r="B103" s="9" t="s">
        <v>263</v>
      </c>
      <c r="C103" s="10">
        <v>99</v>
      </c>
      <c r="D103" s="11">
        <v>15.58162232766735</v>
      </c>
      <c r="E103" s="10">
        <v>63</v>
      </c>
      <c r="F103" s="10">
        <v>18</v>
      </c>
      <c r="G103" s="10">
        <v>9</v>
      </c>
      <c r="H103" s="10">
        <v>1</v>
      </c>
      <c r="I103" s="10">
        <v>2</v>
      </c>
      <c r="J103" s="10">
        <v>6</v>
      </c>
      <c r="K103" s="10"/>
      <c r="L103" s="10"/>
    </row>
    <row r="104" spans="1:12" s="1" customFormat="1" ht="14.1" customHeight="1" x14ac:dyDescent="0.2">
      <c r="A104" s="4" t="s">
        <v>108</v>
      </c>
      <c r="B104" s="5" t="s">
        <v>109</v>
      </c>
      <c r="C104" s="6">
        <v>164</v>
      </c>
      <c r="D104" s="7">
        <v>19.567662899856476</v>
      </c>
      <c r="E104" s="6">
        <v>93</v>
      </c>
      <c r="F104" s="6">
        <v>27</v>
      </c>
      <c r="G104" s="6">
        <v>13</v>
      </c>
      <c r="H104" s="6">
        <v>12</v>
      </c>
      <c r="I104" s="6">
        <v>8</v>
      </c>
      <c r="J104" s="6">
        <v>11</v>
      </c>
      <c r="K104" s="6"/>
      <c r="L104" s="6"/>
    </row>
    <row r="105" spans="1:12" s="1" customFormat="1" ht="14.1" customHeight="1" x14ac:dyDescent="0.2">
      <c r="A105" s="4" t="s">
        <v>238</v>
      </c>
      <c r="B105" s="5" t="s">
        <v>239</v>
      </c>
      <c r="C105" s="6">
        <v>22</v>
      </c>
      <c r="D105" s="7">
        <v>8.5967738371619404</v>
      </c>
      <c r="E105" s="6">
        <v>17</v>
      </c>
      <c r="F105" s="6">
        <v>5</v>
      </c>
      <c r="G105" s="6"/>
      <c r="H105" s="6"/>
      <c r="I105" s="6"/>
      <c r="J105" s="6"/>
      <c r="K105" s="6"/>
      <c r="L105" s="6"/>
    </row>
    <row r="106" spans="1:12" s="1" customFormat="1" ht="14.1" customHeight="1" x14ac:dyDescent="0.2">
      <c r="A106" s="14" t="s">
        <v>106</v>
      </c>
      <c r="B106" s="19" t="s">
        <v>107</v>
      </c>
      <c r="C106" s="27">
        <v>258</v>
      </c>
      <c r="D106" s="30">
        <v>23.691422498275028</v>
      </c>
      <c r="E106" s="27">
        <v>122</v>
      </c>
      <c r="F106" s="27">
        <v>53</v>
      </c>
      <c r="G106" s="27">
        <v>24</v>
      </c>
      <c r="H106" s="27">
        <v>17</v>
      </c>
      <c r="I106" s="27">
        <v>15</v>
      </c>
      <c r="J106" s="27">
        <v>27</v>
      </c>
      <c r="K106" s="27"/>
      <c r="L106" s="27"/>
    </row>
    <row r="107" spans="1:12" s="1" customFormat="1" ht="14.1" customHeight="1" x14ac:dyDescent="0.2">
      <c r="A107" s="14" t="s">
        <v>104</v>
      </c>
      <c r="B107" s="20" t="s">
        <v>105</v>
      </c>
      <c r="C107" s="26">
        <v>144</v>
      </c>
      <c r="D107" s="29">
        <v>19.86200680028707</v>
      </c>
      <c r="E107" s="26">
        <v>85</v>
      </c>
      <c r="F107" s="26">
        <v>27</v>
      </c>
      <c r="G107" s="26">
        <v>8</v>
      </c>
      <c r="H107" s="26">
        <v>6</v>
      </c>
      <c r="I107" s="26">
        <v>4</v>
      </c>
      <c r="J107" s="26">
        <v>13</v>
      </c>
      <c r="K107" s="26">
        <v>1</v>
      </c>
      <c r="L107" s="26"/>
    </row>
    <row r="108" spans="1:12" s="1" customFormat="1" ht="18.2" customHeight="1" x14ac:dyDescent="0.2">
      <c r="A108" s="14" t="s">
        <v>102</v>
      </c>
      <c r="B108" s="19" t="s">
        <v>103</v>
      </c>
      <c r="C108" s="25">
        <v>66</v>
      </c>
      <c r="D108" s="28">
        <v>17.911045581260634</v>
      </c>
      <c r="E108" s="25">
        <v>35</v>
      </c>
      <c r="F108" s="26">
        <v>16</v>
      </c>
      <c r="G108" s="26">
        <v>7</v>
      </c>
      <c r="H108" s="26">
        <v>2</v>
      </c>
      <c r="I108" s="26">
        <v>1</v>
      </c>
      <c r="J108" s="26">
        <v>5</v>
      </c>
      <c r="K108" s="26"/>
      <c r="L108" s="26"/>
    </row>
    <row r="109" spans="1:12" s="1" customFormat="1" ht="22.7" customHeight="1" x14ac:dyDescent="0.2">
      <c r="A109" s="16" t="s">
        <v>182</v>
      </c>
      <c r="B109" s="22" t="s">
        <v>183</v>
      </c>
      <c r="C109" s="27">
        <v>90</v>
      </c>
      <c r="D109" s="30">
        <v>14.751254123523161</v>
      </c>
      <c r="E109" s="27">
        <v>56</v>
      </c>
      <c r="F109" s="27">
        <v>20</v>
      </c>
      <c r="G109" s="27">
        <v>6</v>
      </c>
      <c r="H109" s="27">
        <v>3</v>
      </c>
      <c r="I109" s="27">
        <v>3</v>
      </c>
      <c r="J109" s="27">
        <v>2</v>
      </c>
      <c r="K109" s="27"/>
      <c r="L109" s="27"/>
    </row>
    <row r="110" spans="1:12" s="1" customFormat="1" ht="14.1" customHeight="1" x14ac:dyDescent="0.2">
      <c r="A110" s="8" t="s">
        <v>156</v>
      </c>
      <c r="B110" s="9" t="s">
        <v>157</v>
      </c>
      <c r="C110" s="10">
        <v>390</v>
      </c>
      <c r="D110" s="11">
        <v>19.116542235318445</v>
      </c>
      <c r="E110" s="10">
        <v>202</v>
      </c>
      <c r="F110" s="10">
        <v>92</v>
      </c>
      <c r="G110" s="10">
        <v>44</v>
      </c>
      <c r="H110" s="10">
        <v>18</v>
      </c>
      <c r="I110" s="10">
        <v>9</v>
      </c>
      <c r="J110" s="10">
        <v>21</v>
      </c>
      <c r="K110" s="10">
        <v>4</v>
      </c>
      <c r="L110" s="10"/>
    </row>
    <row r="111" spans="1:12" s="1" customFormat="1" ht="14.1" customHeight="1" x14ac:dyDescent="0.2">
      <c r="A111" s="8" t="s">
        <v>100</v>
      </c>
      <c r="B111" s="9" t="s">
        <v>101</v>
      </c>
      <c r="C111" s="10">
        <v>228</v>
      </c>
      <c r="D111" s="11">
        <v>20.793576321750081</v>
      </c>
      <c r="E111" s="10">
        <v>107</v>
      </c>
      <c r="F111" s="10">
        <v>64</v>
      </c>
      <c r="G111" s="10">
        <v>21</v>
      </c>
      <c r="H111" s="10">
        <v>11</v>
      </c>
      <c r="I111" s="10">
        <v>7</v>
      </c>
      <c r="J111" s="10">
        <v>15</v>
      </c>
      <c r="K111" s="10">
        <v>3</v>
      </c>
      <c r="L111" s="10"/>
    </row>
    <row r="112" spans="1:12" s="1" customFormat="1" ht="14.1" customHeight="1" x14ac:dyDescent="0.2">
      <c r="A112" s="8" t="s">
        <v>154</v>
      </c>
      <c r="B112" s="9" t="s">
        <v>155</v>
      </c>
      <c r="C112" s="10">
        <v>11</v>
      </c>
      <c r="D112" s="11">
        <v>16.1260993673292</v>
      </c>
      <c r="E112" s="10">
        <v>5</v>
      </c>
      <c r="F112" s="10">
        <v>4</v>
      </c>
      <c r="G112" s="10">
        <v>1</v>
      </c>
      <c r="H112" s="10"/>
      <c r="I112" s="10">
        <v>1</v>
      </c>
      <c r="J112" s="10"/>
      <c r="K112" s="10"/>
      <c r="L112" s="10"/>
    </row>
    <row r="113" spans="1:12" s="1" customFormat="1" ht="14.1" customHeight="1" x14ac:dyDescent="0.2">
      <c r="A113" s="8" t="s">
        <v>42</v>
      </c>
      <c r="B113" s="9" t="s">
        <v>43</v>
      </c>
      <c r="C113" s="10">
        <v>28</v>
      </c>
      <c r="D113" s="11">
        <v>14.619815308179723</v>
      </c>
      <c r="E113" s="10">
        <v>17</v>
      </c>
      <c r="F113" s="10">
        <v>5</v>
      </c>
      <c r="G113" s="10">
        <v>2</v>
      </c>
      <c r="H113" s="10">
        <v>3</v>
      </c>
      <c r="I113" s="10">
        <v>1</v>
      </c>
      <c r="J113" s="10"/>
      <c r="K113" s="10"/>
      <c r="L113" s="10"/>
    </row>
    <row r="114" spans="1:12" s="1" customFormat="1" ht="14.1" customHeight="1" x14ac:dyDescent="0.2">
      <c r="A114" s="8" t="s">
        <v>236</v>
      </c>
      <c r="B114" s="9" t="s">
        <v>237</v>
      </c>
      <c r="C114" s="10">
        <v>57</v>
      </c>
      <c r="D114" s="11">
        <v>16.902093571181535</v>
      </c>
      <c r="E114" s="10">
        <v>33</v>
      </c>
      <c r="F114" s="10">
        <v>11</v>
      </c>
      <c r="G114" s="10">
        <v>5</v>
      </c>
      <c r="H114" s="10">
        <v>4</v>
      </c>
      <c r="I114" s="10">
        <v>2</v>
      </c>
      <c r="J114" s="10">
        <v>2</v>
      </c>
      <c r="K114" s="10"/>
      <c r="L114" s="10"/>
    </row>
    <row r="115" spans="1:12" s="1" customFormat="1" ht="14.1" customHeight="1" x14ac:dyDescent="0.2">
      <c r="A115" s="8" t="s">
        <v>180</v>
      </c>
      <c r="B115" s="9" t="s">
        <v>181</v>
      </c>
      <c r="C115" s="10">
        <v>49</v>
      </c>
      <c r="D115" s="11">
        <v>18.56681991076001</v>
      </c>
      <c r="E115" s="10">
        <v>28</v>
      </c>
      <c r="F115" s="10">
        <v>12</v>
      </c>
      <c r="G115" s="10">
        <v>4</v>
      </c>
      <c r="H115" s="10">
        <v>2</v>
      </c>
      <c r="I115" s="10">
        <v>1</v>
      </c>
      <c r="J115" s="10">
        <v>1</v>
      </c>
      <c r="K115" s="10">
        <v>1</v>
      </c>
      <c r="L115" s="10"/>
    </row>
    <row r="116" spans="1:12" s="1" customFormat="1" ht="14.1" customHeight="1" x14ac:dyDescent="0.2">
      <c r="A116" s="8" t="s">
        <v>98</v>
      </c>
      <c r="B116" s="9" t="s">
        <v>99</v>
      </c>
      <c r="C116" s="10">
        <v>183</v>
      </c>
      <c r="D116" s="11">
        <v>19.204476987729397</v>
      </c>
      <c r="E116" s="10">
        <v>97</v>
      </c>
      <c r="F116" s="10">
        <v>39</v>
      </c>
      <c r="G116" s="10">
        <v>21</v>
      </c>
      <c r="H116" s="10">
        <v>10</v>
      </c>
      <c r="I116" s="10">
        <v>10</v>
      </c>
      <c r="J116" s="10">
        <v>5</v>
      </c>
      <c r="K116" s="10">
        <v>1</v>
      </c>
      <c r="L116" s="10"/>
    </row>
    <row r="117" spans="1:12" s="1" customFormat="1" ht="14.1" customHeight="1" x14ac:dyDescent="0.2">
      <c r="A117" s="4" t="s">
        <v>96</v>
      </c>
      <c r="B117" s="5" t="s">
        <v>97</v>
      </c>
      <c r="C117" s="6">
        <v>1332</v>
      </c>
      <c r="D117" s="7">
        <v>21.187517802300505</v>
      </c>
      <c r="E117" s="6">
        <v>694</v>
      </c>
      <c r="F117" s="6">
        <v>266</v>
      </c>
      <c r="G117" s="6">
        <v>131</v>
      </c>
      <c r="H117" s="6">
        <v>83</v>
      </c>
      <c r="I117" s="6">
        <v>49</v>
      </c>
      <c r="J117" s="6">
        <v>100</v>
      </c>
      <c r="K117" s="6">
        <v>9</v>
      </c>
      <c r="L117" s="6"/>
    </row>
    <row r="118" spans="1:12" s="1" customFormat="1" ht="14.1" customHeight="1" x14ac:dyDescent="0.2">
      <c r="A118" s="4" t="s">
        <v>40</v>
      </c>
      <c r="B118" s="5" t="s">
        <v>41</v>
      </c>
      <c r="C118" s="6">
        <v>32</v>
      </c>
      <c r="D118" s="7">
        <v>14.741935110513737</v>
      </c>
      <c r="E118" s="6">
        <v>18</v>
      </c>
      <c r="F118" s="6">
        <v>10</v>
      </c>
      <c r="G118" s="6">
        <v>1</v>
      </c>
      <c r="H118" s="6">
        <v>1</v>
      </c>
      <c r="I118" s="6">
        <v>1</v>
      </c>
      <c r="J118" s="6">
        <v>1</v>
      </c>
      <c r="K118" s="6"/>
      <c r="L118" s="6"/>
    </row>
    <row r="119" spans="1:12" s="1" customFormat="1" ht="14.1" customHeight="1" x14ac:dyDescent="0.2">
      <c r="A119" s="14" t="s">
        <v>152</v>
      </c>
      <c r="B119" s="19" t="s">
        <v>153</v>
      </c>
      <c r="C119" s="27">
        <v>59</v>
      </c>
      <c r="D119" s="30">
        <v>16.515581912044627</v>
      </c>
      <c r="E119" s="27">
        <v>31</v>
      </c>
      <c r="F119" s="27">
        <v>19</v>
      </c>
      <c r="G119" s="27">
        <v>3</v>
      </c>
      <c r="H119" s="27">
        <v>3</v>
      </c>
      <c r="I119" s="27">
        <v>1</v>
      </c>
      <c r="J119" s="27">
        <v>2</v>
      </c>
      <c r="K119" s="27"/>
      <c r="L119" s="27"/>
    </row>
    <row r="120" spans="1:12" s="1" customFormat="1" ht="14.1" customHeight="1" x14ac:dyDescent="0.2">
      <c r="A120" s="14" t="s">
        <v>164</v>
      </c>
      <c r="B120" s="20" t="s">
        <v>165</v>
      </c>
      <c r="C120" s="26">
        <v>44</v>
      </c>
      <c r="D120" s="29">
        <v>14.399559752430212</v>
      </c>
      <c r="E120" s="26">
        <v>26</v>
      </c>
      <c r="F120" s="26">
        <v>10</v>
      </c>
      <c r="G120" s="26">
        <v>5</v>
      </c>
      <c r="H120" s="26">
        <v>2</v>
      </c>
      <c r="I120" s="26"/>
      <c r="J120" s="26">
        <v>1</v>
      </c>
      <c r="K120" s="26"/>
      <c r="L120" s="26"/>
    </row>
    <row r="121" spans="1:12" s="1" customFormat="1" ht="18.2" customHeight="1" x14ac:dyDescent="0.2">
      <c r="A121" s="14" t="s">
        <v>32</v>
      </c>
      <c r="B121" s="19" t="s">
        <v>33</v>
      </c>
      <c r="C121" s="25">
        <v>29</v>
      </c>
      <c r="D121" s="28">
        <v>8.1434923963869306</v>
      </c>
      <c r="E121" s="25">
        <v>25</v>
      </c>
      <c r="F121" s="26">
        <v>3</v>
      </c>
      <c r="G121" s="26">
        <v>1</v>
      </c>
      <c r="H121" s="26"/>
      <c r="I121" s="26"/>
      <c r="J121" s="26"/>
      <c r="K121" s="26"/>
      <c r="L121" s="26"/>
    </row>
    <row r="122" spans="1:12" s="1" customFormat="1" ht="22.7" customHeight="1" x14ac:dyDescent="0.2">
      <c r="A122" s="16" t="s">
        <v>234</v>
      </c>
      <c r="B122" s="22" t="s">
        <v>235</v>
      </c>
      <c r="C122" s="27">
        <v>103</v>
      </c>
      <c r="D122" s="30">
        <v>20.318822054320208</v>
      </c>
      <c r="E122" s="27">
        <v>55</v>
      </c>
      <c r="F122" s="27">
        <v>26</v>
      </c>
      <c r="G122" s="27">
        <v>7</v>
      </c>
      <c r="H122" s="27">
        <v>6</v>
      </c>
      <c r="I122" s="27">
        <v>2</v>
      </c>
      <c r="J122" s="27">
        <v>5</v>
      </c>
      <c r="K122" s="27">
        <v>2</v>
      </c>
      <c r="L122" s="27"/>
    </row>
    <row r="123" spans="1:12" s="1" customFormat="1" ht="14.1" customHeight="1" x14ac:dyDescent="0.2">
      <c r="A123" s="8" t="s">
        <v>232</v>
      </c>
      <c r="B123" s="9" t="s">
        <v>233</v>
      </c>
      <c r="C123" s="10">
        <v>3351</v>
      </c>
      <c r="D123" s="11">
        <v>17.444065444630912</v>
      </c>
      <c r="E123" s="10">
        <v>1917</v>
      </c>
      <c r="F123" s="10">
        <v>774</v>
      </c>
      <c r="G123" s="10">
        <v>273</v>
      </c>
      <c r="H123" s="10">
        <v>133</v>
      </c>
      <c r="I123" s="10">
        <v>77</v>
      </c>
      <c r="J123" s="10">
        <v>149</v>
      </c>
      <c r="K123" s="10">
        <v>28</v>
      </c>
      <c r="L123" s="10"/>
    </row>
    <row r="124" spans="1:12" s="1" customFormat="1" ht="14.1" customHeight="1" x14ac:dyDescent="0.2">
      <c r="A124" s="8" t="s">
        <v>260</v>
      </c>
      <c r="B124" s="9" t="s">
        <v>261</v>
      </c>
      <c r="C124" s="10">
        <v>154</v>
      </c>
      <c r="D124" s="11">
        <v>17.913908301040351</v>
      </c>
      <c r="E124" s="10">
        <v>82</v>
      </c>
      <c r="F124" s="10">
        <v>38</v>
      </c>
      <c r="G124" s="10">
        <v>16</v>
      </c>
      <c r="H124" s="10">
        <v>9</v>
      </c>
      <c r="I124" s="10">
        <v>1</v>
      </c>
      <c r="J124" s="10">
        <v>7</v>
      </c>
      <c r="K124" s="10">
        <v>1</v>
      </c>
      <c r="L124" s="10"/>
    </row>
    <row r="125" spans="1:12" s="1" customFormat="1" ht="14.1" customHeight="1" x14ac:dyDescent="0.2">
      <c r="A125" s="8" t="s">
        <v>30</v>
      </c>
      <c r="B125" s="9" t="s">
        <v>31</v>
      </c>
      <c r="C125" s="10">
        <v>81</v>
      </c>
      <c r="D125" s="11">
        <v>13.759059766656343</v>
      </c>
      <c r="E125" s="10">
        <v>55</v>
      </c>
      <c r="F125" s="10">
        <v>14</v>
      </c>
      <c r="G125" s="10">
        <v>5</v>
      </c>
      <c r="H125" s="10">
        <v>3</v>
      </c>
      <c r="I125" s="10"/>
      <c r="J125" s="10">
        <v>4</v>
      </c>
      <c r="K125" s="10"/>
      <c r="L125" s="10"/>
    </row>
    <row r="126" spans="1:12" s="1" customFormat="1" ht="14.1" customHeight="1" x14ac:dyDescent="0.2">
      <c r="A126" s="8" t="s">
        <v>94</v>
      </c>
      <c r="B126" s="9" t="s">
        <v>95</v>
      </c>
      <c r="C126" s="10">
        <v>37</v>
      </c>
      <c r="D126" s="11">
        <v>13.356582045755431</v>
      </c>
      <c r="E126" s="10">
        <v>22</v>
      </c>
      <c r="F126" s="10">
        <v>10</v>
      </c>
      <c r="G126" s="10">
        <v>3</v>
      </c>
      <c r="H126" s="10">
        <v>1</v>
      </c>
      <c r="I126" s="10">
        <v>1</v>
      </c>
      <c r="J126" s="10"/>
      <c r="K126" s="10"/>
      <c r="L126" s="10"/>
    </row>
    <row r="127" spans="1:12" s="1" customFormat="1" ht="14.1" customHeight="1" x14ac:dyDescent="0.2">
      <c r="A127" s="8" t="s">
        <v>230</v>
      </c>
      <c r="B127" s="9" t="s">
        <v>231</v>
      </c>
      <c r="C127" s="10">
        <v>21</v>
      </c>
      <c r="D127" s="11">
        <v>13.072196247226483</v>
      </c>
      <c r="E127" s="10">
        <v>13</v>
      </c>
      <c r="F127" s="10">
        <v>3</v>
      </c>
      <c r="G127" s="10">
        <v>4</v>
      </c>
      <c r="H127" s="10">
        <v>1</v>
      </c>
      <c r="I127" s="10"/>
      <c r="J127" s="10"/>
      <c r="K127" s="10"/>
      <c r="L127" s="10"/>
    </row>
    <row r="128" spans="1:12" s="1" customFormat="1" ht="14.1" customHeight="1" x14ac:dyDescent="0.2">
      <c r="A128" s="4" t="s">
        <v>52</v>
      </c>
      <c r="B128" s="5" t="s">
        <v>53</v>
      </c>
      <c r="C128" s="6">
        <v>74</v>
      </c>
      <c r="D128" s="7">
        <v>19.534437295158064</v>
      </c>
      <c r="E128" s="6">
        <v>34</v>
      </c>
      <c r="F128" s="6">
        <v>17</v>
      </c>
      <c r="G128" s="6">
        <v>10</v>
      </c>
      <c r="H128" s="6">
        <v>5</v>
      </c>
      <c r="I128" s="6">
        <v>5</v>
      </c>
      <c r="J128" s="6">
        <v>3</v>
      </c>
      <c r="K128" s="6"/>
      <c r="L128" s="6"/>
    </row>
    <row r="129" spans="1:12" s="1" customFormat="1" ht="14.1" customHeight="1" x14ac:dyDescent="0.2">
      <c r="A129" s="4" t="s">
        <v>50</v>
      </c>
      <c r="B129" s="5" t="s">
        <v>51</v>
      </c>
      <c r="C129" s="6">
        <v>369</v>
      </c>
      <c r="D129" s="7">
        <v>22.609843156574478</v>
      </c>
      <c r="E129" s="6">
        <v>178</v>
      </c>
      <c r="F129" s="6">
        <v>79</v>
      </c>
      <c r="G129" s="6">
        <v>44</v>
      </c>
      <c r="H129" s="6">
        <v>22</v>
      </c>
      <c r="I129" s="6">
        <v>14</v>
      </c>
      <c r="J129" s="6">
        <v>28</v>
      </c>
      <c r="K129" s="6">
        <v>4</v>
      </c>
      <c r="L129" s="6"/>
    </row>
    <row r="130" spans="1:12" s="1" customFormat="1" ht="14.1" customHeight="1" x14ac:dyDescent="0.2">
      <c r="A130" s="14" t="s">
        <v>92</v>
      </c>
      <c r="B130" s="19" t="s">
        <v>93</v>
      </c>
      <c r="C130" s="27">
        <v>262</v>
      </c>
      <c r="D130" s="30">
        <v>17.737995208487234</v>
      </c>
      <c r="E130" s="27">
        <v>154</v>
      </c>
      <c r="F130" s="27">
        <v>50</v>
      </c>
      <c r="G130" s="27">
        <v>22</v>
      </c>
      <c r="H130" s="27">
        <v>11</v>
      </c>
      <c r="I130" s="27">
        <v>8</v>
      </c>
      <c r="J130" s="27">
        <v>17</v>
      </c>
      <c r="K130" s="27"/>
      <c r="L130" s="27"/>
    </row>
    <row r="131" spans="1:12" s="1" customFormat="1" ht="14.1" customHeight="1" x14ac:dyDescent="0.2">
      <c r="A131" s="14" t="s">
        <v>80</v>
      </c>
      <c r="B131" s="20" t="s">
        <v>81</v>
      </c>
      <c r="C131" s="26">
        <v>19</v>
      </c>
      <c r="D131" s="29">
        <v>9.186756842262465</v>
      </c>
      <c r="E131" s="26">
        <v>13</v>
      </c>
      <c r="F131" s="26">
        <v>6</v>
      </c>
      <c r="G131" s="26"/>
      <c r="H131" s="26"/>
      <c r="I131" s="26"/>
      <c r="J131" s="26"/>
      <c r="K131" s="26"/>
      <c r="L131" s="26"/>
    </row>
    <row r="132" spans="1:12" s="1" customFormat="1" ht="18.2" customHeight="1" x14ac:dyDescent="0.2">
      <c r="A132" s="14" t="s">
        <v>14</v>
      </c>
      <c r="B132" s="19" t="s">
        <v>15</v>
      </c>
      <c r="C132" s="25">
        <v>10</v>
      </c>
      <c r="D132" s="28">
        <v>14.696773820191158</v>
      </c>
      <c r="E132" s="25">
        <v>6</v>
      </c>
      <c r="F132" s="26">
        <v>3</v>
      </c>
      <c r="G132" s="26"/>
      <c r="H132" s="26"/>
      <c r="I132" s="26"/>
      <c r="J132" s="26">
        <v>1</v>
      </c>
      <c r="K132" s="26"/>
      <c r="L132" s="26"/>
    </row>
    <row r="133" spans="1:12" s="1" customFormat="1" ht="22.7" customHeight="1" x14ac:dyDescent="0.2">
      <c r="A133" s="16" t="s">
        <v>208</v>
      </c>
      <c r="B133" s="22" t="s">
        <v>209</v>
      </c>
      <c r="C133" s="27">
        <v>50</v>
      </c>
      <c r="D133" s="30">
        <v>20.97612865890083</v>
      </c>
      <c r="E133" s="27">
        <v>29</v>
      </c>
      <c r="F133" s="27">
        <v>3</v>
      </c>
      <c r="G133" s="27">
        <v>9</v>
      </c>
      <c r="H133" s="27">
        <v>3</v>
      </c>
      <c r="I133" s="27">
        <v>2</v>
      </c>
      <c r="J133" s="27">
        <v>4</v>
      </c>
      <c r="K133" s="27"/>
      <c r="L133" s="27"/>
    </row>
    <row r="134" spans="1:12" s="1" customFormat="1" ht="14.1" customHeight="1" x14ac:dyDescent="0.2">
      <c r="A134" s="8" t="s">
        <v>228</v>
      </c>
      <c r="B134" s="9" t="s">
        <v>229</v>
      </c>
      <c r="C134" s="10">
        <v>16</v>
      </c>
      <c r="D134" s="11">
        <v>10.70766091696535</v>
      </c>
      <c r="E134" s="10">
        <v>12</v>
      </c>
      <c r="F134" s="10">
        <v>2</v>
      </c>
      <c r="G134" s="10">
        <v>1</v>
      </c>
      <c r="H134" s="10">
        <v>1</v>
      </c>
      <c r="I134" s="10"/>
      <c r="J134" s="10"/>
      <c r="K134" s="10"/>
      <c r="L134" s="10"/>
    </row>
    <row r="135" spans="1:12" s="1" customFormat="1" ht="14.1" customHeight="1" x14ac:dyDescent="0.2">
      <c r="A135" s="8" t="s">
        <v>258</v>
      </c>
      <c r="B135" s="9" t="s">
        <v>259</v>
      </c>
      <c r="C135" s="10">
        <v>935</v>
      </c>
      <c r="D135" s="11">
        <v>19.661928221573742</v>
      </c>
      <c r="E135" s="10">
        <v>459</v>
      </c>
      <c r="F135" s="10">
        <v>240</v>
      </c>
      <c r="G135" s="10">
        <v>98</v>
      </c>
      <c r="H135" s="10">
        <v>53</v>
      </c>
      <c r="I135" s="10">
        <v>32</v>
      </c>
      <c r="J135" s="10">
        <v>50</v>
      </c>
      <c r="K135" s="10">
        <v>3</v>
      </c>
      <c r="L135" s="10"/>
    </row>
    <row r="136" spans="1:12" s="1" customFormat="1" ht="14.1" customHeight="1" x14ac:dyDescent="0.2">
      <c r="A136" s="8" t="s">
        <v>256</v>
      </c>
      <c r="B136" s="9" t="s">
        <v>257</v>
      </c>
      <c r="C136" s="10">
        <v>23</v>
      </c>
      <c r="D136" s="11">
        <v>10.610097835826707</v>
      </c>
      <c r="E136" s="10">
        <v>18</v>
      </c>
      <c r="F136" s="10">
        <v>3</v>
      </c>
      <c r="G136" s="10">
        <v>2</v>
      </c>
      <c r="H136" s="10"/>
      <c r="I136" s="10"/>
      <c r="J136" s="10"/>
      <c r="K136" s="10"/>
      <c r="L136" s="10"/>
    </row>
    <row r="137" spans="1:12" s="1" customFormat="1" ht="14.1" customHeight="1" x14ac:dyDescent="0.2">
      <c r="A137" s="8" t="s">
        <v>78</v>
      </c>
      <c r="B137" s="9" t="s">
        <v>79</v>
      </c>
      <c r="C137" s="10">
        <v>20</v>
      </c>
      <c r="D137" s="11">
        <v>18.182257691158895</v>
      </c>
      <c r="E137" s="10">
        <v>12</v>
      </c>
      <c r="F137" s="10">
        <v>2</v>
      </c>
      <c r="G137" s="10">
        <v>3</v>
      </c>
      <c r="H137" s="10">
        <v>1</v>
      </c>
      <c r="I137" s="10">
        <v>1</v>
      </c>
      <c r="J137" s="10">
        <v>1</v>
      </c>
      <c r="K137" s="10"/>
      <c r="L137" s="10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9" width="15.42578125" customWidth="1"/>
    <col min="10" max="10" width="31.5703125" customWidth="1"/>
  </cols>
  <sheetData>
    <row r="1" spans="1:9" s="1" customFormat="1" ht="14.1" customHeight="1" x14ac:dyDescent="0.2">
      <c r="A1" s="18" t="s">
        <v>0</v>
      </c>
      <c r="B1" s="24" t="s">
        <v>1</v>
      </c>
      <c r="C1" s="18" t="s">
        <v>2</v>
      </c>
      <c r="D1" s="18" t="s">
        <v>300</v>
      </c>
      <c r="E1" s="18" t="s">
        <v>301</v>
      </c>
      <c r="F1" s="18" t="s">
        <v>302</v>
      </c>
      <c r="G1" s="18" t="s">
        <v>11</v>
      </c>
      <c r="H1" s="18" t="s">
        <v>303</v>
      </c>
      <c r="I1" s="18" t="s">
        <v>299</v>
      </c>
    </row>
    <row r="2" spans="1:9" s="1" customFormat="1" ht="14.1" customHeight="1" x14ac:dyDescent="0.2">
      <c r="A2" s="4" t="s">
        <v>178</v>
      </c>
      <c r="B2" s="5" t="s">
        <v>179</v>
      </c>
      <c r="C2" s="6">
        <v>373</v>
      </c>
      <c r="D2" s="6">
        <v>333</v>
      </c>
      <c r="E2" s="6">
        <v>30</v>
      </c>
      <c r="F2" s="6">
        <v>10</v>
      </c>
      <c r="G2" s="6"/>
      <c r="H2" s="6"/>
      <c r="I2" s="6"/>
    </row>
    <row r="3" spans="1:9" s="1" customFormat="1" ht="14.1" customHeight="1" x14ac:dyDescent="0.2">
      <c r="A3" s="4" t="s">
        <v>28</v>
      </c>
      <c r="B3" s="5" t="s">
        <v>29</v>
      </c>
      <c r="C3" s="6">
        <v>19</v>
      </c>
      <c r="D3" s="6">
        <v>17</v>
      </c>
      <c r="E3" s="6">
        <v>2</v>
      </c>
      <c r="F3" s="6"/>
      <c r="G3" s="6"/>
      <c r="H3" s="6"/>
      <c r="I3" s="6"/>
    </row>
    <row r="4" spans="1:9" s="1" customFormat="1" ht="14.1" customHeight="1" x14ac:dyDescent="0.2">
      <c r="A4" s="14" t="s">
        <v>74</v>
      </c>
      <c r="B4" s="19" t="s">
        <v>75</v>
      </c>
      <c r="C4" s="27">
        <v>46</v>
      </c>
      <c r="D4" s="27">
        <v>39</v>
      </c>
      <c r="E4" s="27">
        <v>6</v>
      </c>
      <c r="F4" s="27">
        <v>1</v>
      </c>
      <c r="G4" s="27"/>
      <c r="H4" s="27"/>
      <c r="I4" s="27"/>
    </row>
    <row r="5" spans="1:9" s="1" customFormat="1" ht="14.1" customHeight="1" x14ac:dyDescent="0.2">
      <c r="A5" s="14" t="s">
        <v>150</v>
      </c>
      <c r="B5" s="20" t="s">
        <v>151</v>
      </c>
      <c r="C5" s="26">
        <v>366</v>
      </c>
      <c r="D5" s="26">
        <v>343</v>
      </c>
      <c r="E5" s="26">
        <v>14</v>
      </c>
      <c r="F5" s="26">
        <v>9</v>
      </c>
      <c r="G5" s="26"/>
      <c r="H5" s="26"/>
      <c r="I5" s="26"/>
    </row>
    <row r="6" spans="1:9" s="1" customFormat="1" ht="18.2" customHeight="1" x14ac:dyDescent="0.2">
      <c r="A6" s="14" t="s">
        <v>254</v>
      </c>
      <c r="B6" s="19" t="s">
        <v>255</v>
      </c>
      <c r="C6" s="25">
        <v>186</v>
      </c>
      <c r="D6" s="25">
        <v>174</v>
      </c>
      <c r="E6" s="25">
        <v>9</v>
      </c>
      <c r="F6" s="26">
        <v>3</v>
      </c>
      <c r="G6" s="26"/>
      <c r="H6" s="26"/>
      <c r="I6" s="26"/>
    </row>
    <row r="7" spans="1:9" s="1" customFormat="1" ht="22.7" customHeight="1" x14ac:dyDescent="0.2">
      <c r="A7" s="16" t="s">
        <v>72</v>
      </c>
      <c r="B7" s="22" t="s">
        <v>73</v>
      </c>
      <c r="C7" s="27">
        <v>49</v>
      </c>
      <c r="D7" s="27">
        <v>46</v>
      </c>
      <c r="E7" s="27">
        <v>1</v>
      </c>
      <c r="F7" s="27">
        <v>2</v>
      </c>
      <c r="G7" s="27"/>
      <c r="H7" s="27"/>
      <c r="I7" s="27"/>
    </row>
    <row r="8" spans="1:9" s="1" customFormat="1" ht="14.1" customHeight="1" x14ac:dyDescent="0.2">
      <c r="A8" s="4" t="s">
        <v>282</v>
      </c>
      <c r="B8" s="5" t="s">
        <v>283</v>
      </c>
      <c r="C8" s="6">
        <v>171</v>
      </c>
      <c r="D8" s="6">
        <v>143</v>
      </c>
      <c r="E8" s="6">
        <v>18</v>
      </c>
      <c r="F8" s="6">
        <v>10</v>
      </c>
      <c r="G8" s="6"/>
      <c r="H8" s="6"/>
      <c r="I8" s="6"/>
    </row>
    <row r="9" spans="1:9" s="1" customFormat="1" ht="14.1" customHeight="1" x14ac:dyDescent="0.2">
      <c r="A9" s="4" t="s">
        <v>194</v>
      </c>
      <c r="B9" s="5" t="s">
        <v>195</v>
      </c>
      <c r="C9" s="6">
        <v>32</v>
      </c>
      <c r="D9" s="6">
        <v>25</v>
      </c>
      <c r="E9" s="6">
        <v>6</v>
      </c>
      <c r="F9" s="6">
        <v>1</v>
      </c>
      <c r="G9" s="6"/>
      <c r="H9" s="6"/>
      <c r="I9" s="6"/>
    </row>
    <row r="10" spans="1:9" s="1" customFormat="1" ht="14.1" customHeight="1" x14ac:dyDescent="0.2">
      <c r="A10" s="14" t="s">
        <v>148</v>
      </c>
      <c r="B10" s="19" t="s">
        <v>149</v>
      </c>
      <c r="C10" s="27">
        <v>261</v>
      </c>
      <c r="D10" s="27">
        <v>241</v>
      </c>
      <c r="E10" s="27">
        <v>18</v>
      </c>
      <c r="F10" s="27">
        <v>2</v>
      </c>
      <c r="G10" s="27"/>
      <c r="H10" s="27"/>
      <c r="I10" s="27"/>
    </row>
    <row r="11" spans="1:9" s="1" customFormat="1" ht="14.1" customHeight="1" x14ac:dyDescent="0.2">
      <c r="A11" s="14" t="s">
        <v>252</v>
      </c>
      <c r="B11" s="20" t="s">
        <v>253</v>
      </c>
      <c r="C11" s="26">
        <v>14</v>
      </c>
      <c r="D11" s="26">
        <v>13</v>
      </c>
      <c r="E11" s="26">
        <v>1</v>
      </c>
      <c r="F11" s="26"/>
      <c r="G11" s="26"/>
      <c r="H11" s="26"/>
      <c r="I11" s="26"/>
    </row>
    <row r="12" spans="1:9" s="1" customFormat="1" ht="18.2" customHeight="1" x14ac:dyDescent="0.2">
      <c r="A12" s="14" t="s">
        <v>250</v>
      </c>
      <c r="B12" s="19" t="s">
        <v>251</v>
      </c>
      <c r="C12" s="25">
        <v>104</v>
      </c>
      <c r="D12" s="25">
        <v>94</v>
      </c>
      <c r="E12" s="25">
        <v>8</v>
      </c>
      <c r="F12" s="26">
        <v>2</v>
      </c>
      <c r="G12" s="26"/>
      <c r="H12" s="26"/>
      <c r="I12" s="26"/>
    </row>
    <row r="13" spans="1:9" s="1" customFormat="1" ht="22.7" customHeight="1" x14ac:dyDescent="0.2">
      <c r="A13" s="16" t="s">
        <v>176</v>
      </c>
      <c r="B13" s="22" t="s">
        <v>177</v>
      </c>
      <c r="C13" s="27">
        <v>48</v>
      </c>
      <c r="D13" s="27">
        <v>45</v>
      </c>
      <c r="E13" s="27">
        <v>2</v>
      </c>
      <c r="F13" s="27">
        <v>1</v>
      </c>
      <c r="G13" s="27"/>
      <c r="H13" s="27"/>
      <c r="I13" s="27"/>
    </row>
    <row r="14" spans="1:9" s="1" customFormat="1" ht="14.1" customHeight="1" x14ac:dyDescent="0.2">
      <c r="A14" s="8" t="s">
        <v>26</v>
      </c>
      <c r="B14" s="9" t="s">
        <v>27</v>
      </c>
      <c r="C14" s="10">
        <v>36</v>
      </c>
      <c r="D14" s="10">
        <v>34</v>
      </c>
      <c r="E14" s="10">
        <v>2</v>
      </c>
      <c r="F14" s="10"/>
      <c r="G14" s="10"/>
      <c r="H14" s="10"/>
      <c r="I14" s="10"/>
    </row>
    <row r="15" spans="1:9" s="1" customFormat="1" ht="14.1" customHeight="1" x14ac:dyDescent="0.2">
      <c r="A15" s="8" t="s">
        <v>280</v>
      </c>
      <c r="B15" s="9" t="s">
        <v>281</v>
      </c>
      <c r="C15" s="10">
        <v>19</v>
      </c>
      <c r="D15" s="10">
        <v>16</v>
      </c>
      <c r="E15" s="10">
        <v>3</v>
      </c>
      <c r="F15" s="10"/>
      <c r="G15" s="10"/>
      <c r="H15" s="10"/>
      <c r="I15" s="10"/>
    </row>
    <row r="16" spans="1:9" s="1" customFormat="1" ht="14.1" customHeight="1" x14ac:dyDescent="0.2">
      <c r="A16" s="8" t="s">
        <v>90</v>
      </c>
      <c r="B16" s="9" t="s">
        <v>91</v>
      </c>
      <c r="C16" s="10">
        <v>21</v>
      </c>
      <c r="D16" s="10">
        <v>19</v>
      </c>
      <c r="E16" s="10">
        <v>1</v>
      </c>
      <c r="F16" s="10">
        <v>1</v>
      </c>
      <c r="G16" s="10"/>
      <c r="H16" s="10"/>
      <c r="I16" s="10"/>
    </row>
    <row r="17" spans="1:9" s="1" customFormat="1" ht="14.1" customHeight="1" x14ac:dyDescent="0.2">
      <c r="A17" s="8" t="s">
        <v>24</v>
      </c>
      <c r="B17" s="9" t="s">
        <v>25</v>
      </c>
      <c r="C17" s="10">
        <v>60</v>
      </c>
      <c r="D17" s="10">
        <v>59</v>
      </c>
      <c r="E17" s="10"/>
      <c r="F17" s="10">
        <v>1</v>
      </c>
      <c r="G17" s="10"/>
      <c r="H17" s="10"/>
      <c r="I17" s="10"/>
    </row>
    <row r="18" spans="1:9" s="1" customFormat="1" ht="14.1" customHeight="1" x14ac:dyDescent="0.2">
      <c r="A18" s="8" t="s">
        <v>146</v>
      </c>
      <c r="B18" s="9" t="s">
        <v>147</v>
      </c>
      <c r="C18" s="10">
        <v>34</v>
      </c>
      <c r="D18" s="10">
        <v>34</v>
      </c>
      <c r="E18" s="10"/>
      <c r="F18" s="10"/>
      <c r="G18" s="10"/>
      <c r="H18" s="10"/>
      <c r="I18" s="10"/>
    </row>
    <row r="19" spans="1:9" s="1" customFormat="1" ht="14.1" customHeight="1" x14ac:dyDescent="0.2">
      <c r="A19" s="8" t="s">
        <v>70</v>
      </c>
      <c r="B19" s="9" t="s">
        <v>71</v>
      </c>
      <c r="C19" s="10">
        <v>2225</v>
      </c>
      <c r="D19" s="10">
        <v>1870</v>
      </c>
      <c r="E19" s="10">
        <v>277</v>
      </c>
      <c r="F19" s="10">
        <v>78</v>
      </c>
      <c r="G19" s="10"/>
      <c r="H19" s="10"/>
      <c r="I19" s="10"/>
    </row>
    <row r="20" spans="1:9" s="1" customFormat="1" ht="14.1" customHeight="1" x14ac:dyDescent="0.2">
      <c r="A20" s="8" t="s">
        <v>248</v>
      </c>
      <c r="B20" s="9" t="s">
        <v>249</v>
      </c>
      <c r="C20" s="10">
        <v>126</v>
      </c>
      <c r="D20" s="10">
        <v>115</v>
      </c>
      <c r="E20" s="10">
        <v>5</v>
      </c>
      <c r="F20" s="10">
        <v>6</v>
      </c>
      <c r="G20" s="10"/>
      <c r="H20" s="10"/>
      <c r="I20" s="10"/>
    </row>
    <row r="21" spans="1:9" s="1" customFormat="1" ht="14.1" customHeight="1" x14ac:dyDescent="0.2">
      <c r="A21" s="8" t="s">
        <v>246</v>
      </c>
      <c r="B21" s="9" t="s">
        <v>247</v>
      </c>
      <c r="C21" s="10">
        <v>311</v>
      </c>
      <c r="D21" s="10">
        <v>295</v>
      </c>
      <c r="E21" s="10">
        <v>10</v>
      </c>
      <c r="F21" s="10">
        <v>6</v>
      </c>
      <c r="G21" s="10"/>
      <c r="H21" s="10"/>
      <c r="I21" s="10"/>
    </row>
    <row r="22" spans="1:9" s="1" customFormat="1" ht="14.1" customHeight="1" x14ac:dyDescent="0.2">
      <c r="A22" s="8" t="s">
        <v>244</v>
      </c>
      <c r="B22" s="9" t="s">
        <v>245</v>
      </c>
      <c r="C22" s="10">
        <v>143</v>
      </c>
      <c r="D22" s="10">
        <v>134</v>
      </c>
      <c r="E22" s="10">
        <v>8</v>
      </c>
      <c r="F22" s="10">
        <v>1</v>
      </c>
      <c r="G22" s="10"/>
      <c r="H22" s="10"/>
      <c r="I22" s="10"/>
    </row>
    <row r="23" spans="1:9" s="1" customFormat="1" ht="14.1" customHeight="1" x14ac:dyDescent="0.2">
      <c r="A23" s="8" t="s">
        <v>144</v>
      </c>
      <c r="B23" s="9" t="s">
        <v>145</v>
      </c>
      <c r="C23" s="10">
        <v>33</v>
      </c>
      <c r="D23" s="10">
        <v>33</v>
      </c>
      <c r="E23" s="10"/>
      <c r="F23" s="10"/>
      <c r="G23" s="10"/>
      <c r="H23" s="10"/>
      <c r="I23" s="10"/>
    </row>
    <row r="24" spans="1:9" s="1" customFormat="1" ht="14.1" customHeight="1" x14ac:dyDescent="0.2">
      <c r="A24" s="8" t="s">
        <v>206</v>
      </c>
      <c r="B24" s="9" t="s">
        <v>207</v>
      </c>
      <c r="C24" s="10">
        <v>13</v>
      </c>
      <c r="D24" s="10">
        <v>12</v>
      </c>
      <c r="E24" s="10">
        <v>1</v>
      </c>
      <c r="F24" s="10"/>
      <c r="G24" s="10"/>
      <c r="H24" s="10"/>
      <c r="I24" s="10"/>
    </row>
    <row r="25" spans="1:9" s="1" customFormat="1" ht="14.1" customHeight="1" x14ac:dyDescent="0.2">
      <c r="A25" s="8" t="s">
        <v>76</v>
      </c>
      <c r="B25" s="9" t="s">
        <v>77</v>
      </c>
      <c r="C25" s="10">
        <v>14</v>
      </c>
      <c r="D25" s="10">
        <v>10</v>
      </c>
      <c r="E25" s="10">
        <v>2</v>
      </c>
      <c r="F25" s="10">
        <v>2</v>
      </c>
      <c r="G25" s="10"/>
      <c r="H25" s="10"/>
      <c r="I25" s="10"/>
    </row>
    <row r="26" spans="1:9" s="1" customFormat="1" ht="14.1" customHeight="1" x14ac:dyDescent="0.2">
      <c r="A26" s="4" t="s">
        <v>278</v>
      </c>
      <c r="B26" s="5" t="s">
        <v>279</v>
      </c>
      <c r="C26" s="6">
        <v>59</v>
      </c>
      <c r="D26" s="6">
        <v>56</v>
      </c>
      <c r="E26" s="6"/>
      <c r="F26" s="6">
        <v>3</v>
      </c>
      <c r="G26" s="6"/>
      <c r="H26" s="6"/>
      <c r="I26" s="6"/>
    </row>
    <row r="27" spans="1:9" s="1" customFormat="1" ht="14.1" customHeight="1" x14ac:dyDescent="0.2">
      <c r="A27" s="4" t="s">
        <v>48</v>
      </c>
      <c r="B27" s="5" t="s">
        <v>49</v>
      </c>
      <c r="C27" s="6">
        <v>35</v>
      </c>
      <c r="D27" s="6">
        <v>32</v>
      </c>
      <c r="E27" s="6">
        <v>3</v>
      </c>
      <c r="F27" s="6"/>
      <c r="G27" s="6"/>
      <c r="H27" s="6"/>
      <c r="I27" s="6"/>
    </row>
    <row r="28" spans="1:9" s="1" customFormat="1" ht="14.1" customHeight="1" x14ac:dyDescent="0.2">
      <c r="A28" s="14" t="s">
        <v>224</v>
      </c>
      <c r="B28" s="19" t="s">
        <v>225</v>
      </c>
      <c r="C28" s="27">
        <v>19</v>
      </c>
      <c r="D28" s="27">
        <v>19</v>
      </c>
      <c r="E28" s="27"/>
      <c r="F28" s="27"/>
      <c r="G28" s="27"/>
      <c r="H28" s="27"/>
      <c r="I28" s="27"/>
    </row>
    <row r="29" spans="1:9" s="1" customFormat="1" ht="14.1" customHeight="1" x14ac:dyDescent="0.2">
      <c r="A29" s="14" t="s">
        <v>22</v>
      </c>
      <c r="B29" s="20" t="s">
        <v>23</v>
      </c>
      <c r="C29" s="26">
        <v>106</v>
      </c>
      <c r="D29" s="26">
        <v>96</v>
      </c>
      <c r="E29" s="26">
        <v>10</v>
      </c>
      <c r="F29" s="26"/>
      <c r="G29" s="26"/>
      <c r="H29" s="26"/>
      <c r="I29" s="26"/>
    </row>
    <row r="30" spans="1:9" s="1" customFormat="1" ht="18.2" customHeight="1" x14ac:dyDescent="0.2">
      <c r="A30" s="14" t="s">
        <v>20</v>
      </c>
      <c r="B30" s="19" t="s">
        <v>21</v>
      </c>
      <c r="C30" s="25">
        <v>49</v>
      </c>
      <c r="D30" s="25">
        <v>44</v>
      </c>
      <c r="E30" s="25">
        <v>4</v>
      </c>
      <c r="F30" s="26">
        <v>1</v>
      </c>
      <c r="G30" s="26"/>
      <c r="H30" s="26"/>
      <c r="I30" s="26"/>
    </row>
    <row r="31" spans="1:9" s="1" customFormat="1" ht="22.7" customHeight="1" x14ac:dyDescent="0.2">
      <c r="A31" s="16" t="s">
        <v>204</v>
      </c>
      <c r="B31" s="22" t="s">
        <v>205</v>
      </c>
      <c r="C31" s="27">
        <v>50</v>
      </c>
      <c r="D31" s="27">
        <v>47</v>
      </c>
      <c r="E31" s="27"/>
      <c r="F31" s="27">
        <v>3</v>
      </c>
      <c r="G31" s="27"/>
      <c r="H31" s="27"/>
      <c r="I31" s="27"/>
    </row>
    <row r="32" spans="1:9" s="1" customFormat="1" ht="14.1" customHeight="1" x14ac:dyDescent="0.2">
      <c r="A32" s="4" t="s">
        <v>142</v>
      </c>
      <c r="B32" s="5" t="s">
        <v>143</v>
      </c>
      <c r="C32" s="6">
        <v>888</v>
      </c>
      <c r="D32" s="6">
        <v>724</v>
      </c>
      <c r="E32" s="6">
        <v>126</v>
      </c>
      <c r="F32" s="6">
        <v>38</v>
      </c>
      <c r="G32" s="6"/>
      <c r="H32" s="6"/>
      <c r="I32" s="6"/>
    </row>
    <row r="33" spans="1:9" s="1" customFormat="1" ht="14.1" customHeight="1" x14ac:dyDescent="0.2">
      <c r="A33" s="4" t="s">
        <v>222</v>
      </c>
      <c r="B33" s="5" t="s">
        <v>223</v>
      </c>
      <c r="C33" s="6">
        <v>11</v>
      </c>
      <c r="D33" s="6">
        <v>11</v>
      </c>
      <c r="E33" s="6"/>
      <c r="F33" s="6"/>
      <c r="G33" s="6"/>
      <c r="H33" s="6"/>
      <c r="I33" s="6"/>
    </row>
    <row r="34" spans="1:9" s="1" customFormat="1" ht="14.1" customHeight="1" x14ac:dyDescent="0.2">
      <c r="A34" s="14" t="s">
        <v>38</v>
      </c>
      <c r="B34" s="19" t="s">
        <v>39</v>
      </c>
      <c r="C34" s="27">
        <v>13</v>
      </c>
      <c r="D34" s="27">
        <v>12</v>
      </c>
      <c r="E34" s="27">
        <v>1</v>
      </c>
      <c r="F34" s="27"/>
      <c r="G34" s="27"/>
      <c r="H34" s="27"/>
      <c r="I34" s="27"/>
    </row>
    <row r="35" spans="1:9" s="1" customFormat="1" ht="14.1" customHeight="1" x14ac:dyDescent="0.2">
      <c r="A35" s="14" t="s">
        <v>140</v>
      </c>
      <c r="B35" s="20" t="s">
        <v>141</v>
      </c>
      <c r="C35" s="26">
        <v>128</v>
      </c>
      <c r="D35" s="26">
        <v>112</v>
      </c>
      <c r="E35" s="26">
        <v>12</v>
      </c>
      <c r="F35" s="26">
        <v>4</v>
      </c>
      <c r="G35" s="26"/>
      <c r="H35" s="26"/>
      <c r="I35" s="26"/>
    </row>
    <row r="36" spans="1:9" s="1" customFormat="1" ht="18.2" customHeight="1" x14ac:dyDescent="0.2">
      <c r="A36" s="14" t="s">
        <v>138</v>
      </c>
      <c r="B36" s="19" t="s">
        <v>139</v>
      </c>
      <c r="C36" s="25">
        <v>24</v>
      </c>
      <c r="D36" s="25">
        <v>23</v>
      </c>
      <c r="E36" s="25">
        <v>1</v>
      </c>
      <c r="F36" s="26"/>
      <c r="G36" s="26"/>
      <c r="H36" s="26"/>
      <c r="I36" s="26"/>
    </row>
    <row r="37" spans="1:9" s="1" customFormat="1" ht="22.7" customHeight="1" x14ac:dyDescent="0.2">
      <c r="A37" s="16" t="s">
        <v>18</v>
      </c>
      <c r="B37" s="22" t="s">
        <v>19</v>
      </c>
      <c r="C37" s="27">
        <v>243</v>
      </c>
      <c r="D37" s="27">
        <v>228</v>
      </c>
      <c r="E37" s="27">
        <v>11</v>
      </c>
      <c r="F37" s="27">
        <v>4</v>
      </c>
      <c r="G37" s="27"/>
      <c r="H37" s="27"/>
      <c r="I37" s="27"/>
    </row>
    <row r="38" spans="1:9" s="1" customFormat="1" ht="14.1" customHeight="1" x14ac:dyDescent="0.2">
      <c r="A38" s="8" t="s">
        <v>136</v>
      </c>
      <c r="B38" s="9" t="s">
        <v>137</v>
      </c>
      <c r="C38" s="10">
        <v>36</v>
      </c>
      <c r="D38" s="10">
        <v>34</v>
      </c>
      <c r="E38" s="10"/>
      <c r="F38" s="10">
        <v>2</v>
      </c>
      <c r="G38" s="10"/>
      <c r="H38" s="10"/>
      <c r="I38" s="10"/>
    </row>
    <row r="39" spans="1:9" s="1" customFormat="1" ht="14.1" customHeight="1" x14ac:dyDescent="0.2">
      <c r="A39" s="8" t="s">
        <v>16</v>
      </c>
      <c r="B39" s="9" t="s">
        <v>17</v>
      </c>
      <c r="C39" s="10">
        <v>35</v>
      </c>
      <c r="D39" s="10">
        <v>33</v>
      </c>
      <c r="E39" s="10">
        <v>1</v>
      </c>
      <c r="F39" s="10">
        <v>1</v>
      </c>
      <c r="G39" s="10"/>
      <c r="H39" s="10"/>
      <c r="I39" s="10"/>
    </row>
    <row r="40" spans="1:9" s="1" customFormat="1" ht="14.1" customHeight="1" x14ac:dyDescent="0.2">
      <c r="A40" s="8" t="s">
        <v>202</v>
      </c>
      <c r="B40" s="9" t="s">
        <v>203</v>
      </c>
      <c r="C40" s="10">
        <v>14</v>
      </c>
      <c r="D40" s="10">
        <v>11</v>
      </c>
      <c r="E40" s="10">
        <v>3</v>
      </c>
      <c r="F40" s="10"/>
      <c r="G40" s="10"/>
      <c r="H40" s="10"/>
      <c r="I40" s="10"/>
    </row>
    <row r="41" spans="1:9" s="1" customFormat="1" ht="14.1" customHeight="1" x14ac:dyDescent="0.2">
      <c r="A41" s="8" t="s">
        <v>46</v>
      </c>
      <c r="B41" s="9" t="s">
        <v>47</v>
      </c>
      <c r="C41" s="10">
        <v>20</v>
      </c>
      <c r="D41" s="10">
        <v>19</v>
      </c>
      <c r="E41" s="10">
        <v>1</v>
      </c>
      <c r="F41" s="10"/>
      <c r="G41" s="10"/>
      <c r="H41" s="10"/>
      <c r="I41" s="10"/>
    </row>
    <row r="42" spans="1:9" s="1" customFormat="1" ht="14.1" customHeight="1" x14ac:dyDescent="0.2">
      <c r="A42" s="8" t="s">
        <v>134</v>
      </c>
      <c r="B42" s="9" t="s">
        <v>135</v>
      </c>
      <c r="C42" s="10">
        <v>104</v>
      </c>
      <c r="D42" s="10">
        <v>96</v>
      </c>
      <c r="E42" s="10">
        <v>6</v>
      </c>
      <c r="F42" s="10">
        <v>2</v>
      </c>
      <c r="G42" s="10"/>
      <c r="H42" s="10"/>
      <c r="I42" s="10"/>
    </row>
    <row r="43" spans="1:9" s="1" customFormat="1" ht="14.1" customHeight="1" x14ac:dyDescent="0.2">
      <c r="A43" s="8" t="s">
        <v>174</v>
      </c>
      <c r="B43" s="9" t="s">
        <v>175</v>
      </c>
      <c r="C43" s="10">
        <v>84</v>
      </c>
      <c r="D43" s="10">
        <v>77</v>
      </c>
      <c r="E43" s="10">
        <v>6</v>
      </c>
      <c r="F43" s="10">
        <v>1</v>
      </c>
      <c r="G43" s="10"/>
      <c r="H43" s="10"/>
      <c r="I43" s="10"/>
    </row>
    <row r="44" spans="1:9" s="1" customFormat="1" ht="14.1" customHeight="1" x14ac:dyDescent="0.2">
      <c r="A44" s="4" t="s">
        <v>220</v>
      </c>
      <c r="B44" s="5" t="s">
        <v>221</v>
      </c>
      <c r="C44" s="6">
        <v>78</v>
      </c>
      <c r="D44" s="6">
        <v>69</v>
      </c>
      <c r="E44" s="6">
        <v>8</v>
      </c>
      <c r="F44" s="6">
        <v>1</v>
      </c>
      <c r="G44" s="6"/>
      <c r="H44" s="6"/>
      <c r="I44" s="6"/>
    </row>
    <row r="45" spans="1:9" s="1" customFormat="1" ht="14.1" customHeight="1" x14ac:dyDescent="0.2">
      <c r="A45" s="4" t="s">
        <v>88</v>
      </c>
      <c r="B45" s="5" t="s">
        <v>89</v>
      </c>
      <c r="C45" s="6">
        <v>29</v>
      </c>
      <c r="D45" s="6">
        <v>26</v>
      </c>
      <c r="E45" s="6">
        <v>3</v>
      </c>
      <c r="F45" s="6"/>
      <c r="G45" s="6"/>
      <c r="H45" s="6"/>
      <c r="I45" s="6"/>
    </row>
    <row r="46" spans="1:9" s="1" customFormat="1" ht="14.1" customHeight="1" x14ac:dyDescent="0.2">
      <c r="A46" s="14" t="s">
        <v>132</v>
      </c>
      <c r="B46" s="19" t="s">
        <v>133</v>
      </c>
      <c r="C46" s="27">
        <v>27</v>
      </c>
      <c r="D46" s="27">
        <v>27</v>
      </c>
      <c r="E46" s="27"/>
      <c r="F46" s="27"/>
      <c r="G46" s="27"/>
      <c r="H46" s="27"/>
      <c r="I46" s="27"/>
    </row>
    <row r="47" spans="1:9" s="1" customFormat="1" ht="14.1" customHeight="1" x14ac:dyDescent="0.2">
      <c r="A47" s="14" t="s">
        <v>44</v>
      </c>
      <c r="B47" s="20" t="s">
        <v>45</v>
      </c>
      <c r="C47" s="26">
        <v>20</v>
      </c>
      <c r="D47" s="26">
        <v>17</v>
      </c>
      <c r="E47" s="26">
        <v>3</v>
      </c>
      <c r="F47" s="26"/>
      <c r="G47" s="26"/>
      <c r="H47" s="26"/>
      <c r="I47" s="26"/>
    </row>
    <row r="48" spans="1:9" s="1" customFormat="1" ht="18.2" customHeight="1" x14ac:dyDescent="0.2">
      <c r="A48" s="14" t="s">
        <v>130</v>
      </c>
      <c r="B48" s="19" t="s">
        <v>131</v>
      </c>
      <c r="C48" s="25">
        <v>135</v>
      </c>
      <c r="D48" s="25">
        <v>130</v>
      </c>
      <c r="E48" s="25">
        <v>4</v>
      </c>
      <c r="F48" s="26">
        <v>1</v>
      </c>
      <c r="G48" s="26"/>
      <c r="H48" s="26"/>
      <c r="I48" s="26"/>
    </row>
    <row r="49" spans="1:9" s="1" customFormat="1" ht="22.7" customHeight="1" x14ac:dyDescent="0.2">
      <c r="A49" s="16" t="s">
        <v>68</v>
      </c>
      <c r="B49" s="22" t="s">
        <v>69</v>
      </c>
      <c r="C49" s="27">
        <v>85</v>
      </c>
      <c r="D49" s="27">
        <v>80</v>
      </c>
      <c r="E49" s="27">
        <v>4</v>
      </c>
      <c r="F49" s="27">
        <v>1</v>
      </c>
      <c r="G49" s="27"/>
      <c r="H49" s="27"/>
      <c r="I49" s="27"/>
    </row>
    <row r="50" spans="1:9" s="1" customFormat="1" ht="14.1" customHeight="1" x14ac:dyDescent="0.2">
      <c r="A50" s="8" t="s">
        <v>218</v>
      </c>
      <c r="B50" s="9" t="s">
        <v>219</v>
      </c>
      <c r="C50" s="10">
        <v>12</v>
      </c>
      <c r="D50" s="10">
        <v>12</v>
      </c>
      <c r="E50" s="10"/>
      <c r="F50" s="10"/>
      <c r="G50" s="10"/>
      <c r="H50" s="10"/>
      <c r="I50" s="10"/>
    </row>
    <row r="51" spans="1:9" s="1" customFormat="1" ht="14.1" customHeight="1" x14ac:dyDescent="0.2">
      <c r="A51" s="8" t="s">
        <v>276</v>
      </c>
      <c r="B51" s="9" t="s">
        <v>277</v>
      </c>
      <c r="C51" s="10">
        <v>57</v>
      </c>
      <c r="D51" s="10">
        <v>53</v>
      </c>
      <c r="E51" s="10">
        <v>4</v>
      </c>
      <c r="F51" s="10"/>
      <c r="G51" s="10"/>
      <c r="H51" s="10"/>
      <c r="I51" s="10"/>
    </row>
    <row r="52" spans="1:9" s="1" customFormat="1" ht="14.1" customHeight="1" x14ac:dyDescent="0.2">
      <c r="A52" s="8" t="s">
        <v>274</v>
      </c>
      <c r="B52" s="9" t="s">
        <v>275</v>
      </c>
      <c r="C52" s="10">
        <v>12</v>
      </c>
      <c r="D52" s="10">
        <v>12</v>
      </c>
      <c r="E52" s="10"/>
      <c r="F52" s="10"/>
      <c r="G52" s="10"/>
      <c r="H52" s="10"/>
      <c r="I52" s="10"/>
    </row>
    <row r="53" spans="1:9" s="1" customFormat="1" ht="14.1" customHeight="1" x14ac:dyDescent="0.2">
      <c r="A53" s="8" t="s">
        <v>216</v>
      </c>
      <c r="B53" s="9" t="s">
        <v>217</v>
      </c>
      <c r="C53" s="10">
        <v>22</v>
      </c>
      <c r="D53" s="10">
        <v>17</v>
      </c>
      <c r="E53" s="10">
        <v>3</v>
      </c>
      <c r="F53" s="10">
        <v>2</v>
      </c>
      <c r="G53" s="10"/>
      <c r="H53" s="10"/>
      <c r="I53" s="10"/>
    </row>
    <row r="54" spans="1:9" s="1" customFormat="1" ht="14.1" customHeight="1" x14ac:dyDescent="0.2">
      <c r="A54" s="8" t="s">
        <v>272</v>
      </c>
      <c r="B54" s="9" t="s">
        <v>273</v>
      </c>
      <c r="C54" s="10">
        <v>25</v>
      </c>
      <c r="D54" s="10">
        <v>25</v>
      </c>
      <c r="E54" s="10"/>
      <c r="F54" s="10"/>
      <c r="G54" s="10"/>
      <c r="H54" s="10"/>
      <c r="I54" s="10"/>
    </row>
    <row r="55" spans="1:9" s="1" customFormat="1" ht="14.1" customHeight="1" x14ac:dyDescent="0.2">
      <c r="A55" s="8" t="s">
        <v>128</v>
      </c>
      <c r="B55" s="9" t="s">
        <v>129</v>
      </c>
      <c r="C55" s="10">
        <v>367</v>
      </c>
      <c r="D55" s="10">
        <v>323</v>
      </c>
      <c r="E55" s="10">
        <v>35</v>
      </c>
      <c r="F55" s="10">
        <v>9</v>
      </c>
      <c r="G55" s="10"/>
      <c r="H55" s="10"/>
      <c r="I55" s="10"/>
    </row>
    <row r="56" spans="1:9" s="1" customFormat="1" ht="14.1" customHeight="1" x14ac:dyDescent="0.2">
      <c r="A56" s="8" t="s">
        <v>270</v>
      </c>
      <c r="B56" s="9" t="s">
        <v>271</v>
      </c>
      <c r="C56" s="10">
        <v>282</v>
      </c>
      <c r="D56" s="10">
        <v>237</v>
      </c>
      <c r="E56" s="10">
        <v>35</v>
      </c>
      <c r="F56" s="10">
        <v>10</v>
      </c>
      <c r="G56" s="10"/>
      <c r="H56" s="10"/>
      <c r="I56" s="10"/>
    </row>
    <row r="57" spans="1:9" s="1" customFormat="1" ht="14.1" customHeight="1" x14ac:dyDescent="0.2">
      <c r="A57" s="8" t="s">
        <v>126</v>
      </c>
      <c r="B57" s="9" t="s">
        <v>127</v>
      </c>
      <c r="C57" s="10">
        <v>341</v>
      </c>
      <c r="D57" s="10">
        <v>298</v>
      </c>
      <c r="E57" s="10">
        <v>35</v>
      </c>
      <c r="F57" s="10">
        <v>8</v>
      </c>
      <c r="G57" s="10"/>
      <c r="H57" s="10"/>
      <c r="I57" s="10"/>
    </row>
    <row r="58" spans="1:9" s="1" customFormat="1" ht="14.1" customHeight="1" x14ac:dyDescent="0.2">
      <c r="A58" s="8" t="s">
        <v>162</v>
      </c>
      <c r="B58" s="9" t="s">
        <v>163</v>
      </c>
      <c r="C58" s="10">
        <v>11</v>
      </c>
      <c r="D58" s="10">
        <v>10</v>
      </c>
      <c r="E58" s="10">
        <v>1</v>
      </c>
      <c r="F58" s="10"/>
      <c r="G58" s="10"/>
      <c r="H58" s="10"/>
      <c r="I58" s="10"/>
    </row>
    <row r="59" spans="1:9" s="1" customFormat="1" ht="14.1" customHeight="1" x14ac:dyDescent="0.2">
      <c r="A59" s="8" t="s">
        <v>160</v>
      </c>
      <c r="B59" s="9" t="s">
        <v>161</v>
      </c>
      <c r="C59" s="10">
        <v>59</v>
      </c>
      <c r="D59" s="10">
        <v>53</v>
      </c>
      <c r="E59" s="10">
        <v>5</v>
      </c>
      <c r="F59" s="10">
        <v>1</v>
      </c>
      <c r="G59" s="10"/>
      <c r="H59" s="10"/>
      <c r="I59" s="10"/>
    </row>
    <row r="60" spans="1:9" s="1" customFormat="1" ht="14.1" customHeight="1" x14ac:dyDescent="0.2">
      <c r="A60" s="8" t="s">
        <v>172</v>
      </c>
      <c r="B60" s="9" t="s">
        <v>173</v>
      </c>
      <c r="C60" s="10">
        <v>299</v>
      </c>
      <c r="D60" s="10">
        <v>275</v>
      </c>
      <c r="E60" s="10">
        <v>16</v>
      </c>
      <c r="F60" s="10">
        <v>8</v>
      </c>
      <c r="G60" s="10"/>
      <c r="H60" s="10"/>
      <c r="I60" s="10"/>
    </row>
    <row r="61" spans="1:9" s="1" customFormat="1" ht="14.1" customHeight="1" x14ac:dyDescent="0.2">
      <c r="A61" s="8" t="s">
        <v>192</v>
      </c>
      <c r="B61" s="9" t="s">
        <v>193</v>
      </c>
      <c r="C61" s="10">
        <v>29</v>
      </c>
      <c r="D61" s="10">
        <v>27</v>
      </c>
      <c r="E61" s="10">
        <v>2</v>
      </c>
      <c r="F61" s="10"/>
      <c r="G61" s="10"/>
      <c r="H61" s="10"/>
      <c r="I61" s="10"/>
    </row>
    <row r="62" spans="1:9" s="1" customFormat="1" ht="14.1" customHeight="1" x14ac:dyDescent="0.2">
      <c r="A62" s="8" t="s">
        <v>268</v>
      </c>
      <c r="B62" s="9" t="s">
        <v>269</v>
      </c>
      <c r="C62" s="10">
        <v>22</v>
      </c>
      <c r="D62" s="10">
        <v>18</v>
      </c>
      <c r="E62" s="10">
        <v>3</v>
      </c>
      <c r="F62" s="10">
        <v>1</v>
      </c>
      <c r="G62" s="10"/>
      <c r="H62" s="10"/>
      <c r="I62" s="10"/>
    </row>
    <row r="63" spans="1:9" s="1" customFormat="1" ht="14.1" customHeight="1" x14ac:dyDescent="0.2">
      <c r="A63" s="8" t="s">
        <v>158</v>
      </c>
      <c r="B63" s="9" t="s">
        <v>159</v>
      </c>
      <c r="C63" s="10">
        <v>11</v>
      </c>
      <c r="D63" s="10">
        <v>11</v>
      </c>
      <c r="E63" s="10"/>
      <c r="F63" s="10"/>
      <c r="G63" s="10"/>
      <c r="H63" s="10"/>
      <c r="I63" s="10"/>
    </row>
    <row r="64" spans="1:9" s="1" customFormat="1" ht="14.1" customHeight="1" x14ac:dyDescent="0.2">
      <c r="A64" s="8" t="s">
        <v>124</v>
      </c>
      <c r="B64" s="9" t="s">
        <v>125</v>
      </c>
      <c r="C64" s="10">
        <v>39</v>
      </c>
      <c r="D64" s="10">
        <v>34</v>
      </c>
      <c r="E64" s="10">
        <v>4</v>
      </c>
      <c r="F64" s="10">
        <v>1</v>
      </c>
      <c r="G64" s="10"/>
      <c r="H64" s="10"/>
      <c r="I64" s="10"/>
    </row>
    <row r="65" spans="1:9" s="1" customFormat="1" ht="14.1" customHeight="1" x14ac:dyDescent="0.2">
      <c r="A65" s="8" t="s">
        <v>86</v>
      </c>
      <c r="B65" s="9" t="s">
        <v>87</v>
      </c>
      <c r="C65" s="10">
        <v>41</v>
      </c>
      <c r="D65" s="10">
        <v>36</v>
      </c>
      <c r="E65" s="10">
        <v>3</v>
      </c>
      <c r="F65" s="10">
        <v>2</v>
      </c>
      <c r="G65" s="10"/>
      <c r="H65" s="10"/>
      <c r="I65" s="10"/>
    </row>
    <row r="66" spans="1:9" s="1" customFormat="1" ht="14.1" customHeight="1" x14ac:dyDescent="0.2">
      <c r="A66" s="8" t="s">
        <v>170</v>
      </c>
      <c r="B66" s="9" t="s">
        <v>171</v>
      </c>
      <c r="C66" s="10">
        <v>64</v>
      </c>
      <c r="D66" s="10">
        <v>58</v>
      </c>
      <c r="E66" s="10">
        <v>3</v>
      </c>
      <c r="F66" s="10">
        <v>3</v>
      </c>
      <c r="G66" s="10"/>
      <c r="H66" s="10"/>
      <c r="I66" s="10"/>
    </row>
    <row r="67" spans="1:9" s="1" customFormat="1" ht="14.1" customHeight="1" x14ac:dyDescent="0.2">
      <c r="A67" s="8" t="s">
        <v>122</v>
      </c>
      <c r="B67" s="9" t="s">
        <v>123</v>
      </c>
      <c r="C67" s="10">
        <v>17762</v>
      </c>
      <c r="D67" s="10">
        <v>12299</v>
      </c>
      <c r="E67" s="10">
        <v>4508</v>
      </c>
      <c r="F67" s="10">
        <v>955</v>
      </c>
      <c r="G67" s="10"/>
      <c r="H67" s="10"/>
      <c r="I67" s="10"/>
    </row>
    <row r="68" spans="1:9" s="1" customFormat="1" ht="14.1" customHeight="1" x14ac:dyDescent="0.2">
      <c r="A68" s="8" t="s">
        <v>120</v>
      </c>
      <c r="B68" s="9" t="s">
        <v>121</v>
      </c>
      <c r="C68" s="10">
        <v>51</v>
      </c>
      <c r="D68" s="10">
        <v>46</v>
      </c>
      <c r="E68" s="10">
        <v>5</v>
      </c>
      <c r="F68" s="10"/>
      <c r="G68" s="10"/>
      <c r="H68" s="10"/>
      <c r="I68" s="10"/>
    </row>
    <row r="69" spans="1:9" s="1" customFormat="1" ht="14.1" customHeight="1" x14ac:dyDescent="0.2">
      <c r="A69" s="8" t="s">
        <v>242</v>
      </c>
      <c r="B69" s="9" t="s">
        <v>243</v>
      </c>
      <c r="C69" s="10">
        <v>20</v>
      </c>
      <c r="D69" s="10">
        <v>20</v>
      </c>
      <c r="E69" s="10"/>
      <c r="F69" s="10"/>
      <c r="G69" s="10"/>
      <c r="H69" s="10"/>
      <c r="I69" s="10"/>
    </row>
    <row r="70" spans="1:9" s="1" customFormat="1" ht="14.1" customHeight="1" x14ac:dyDescent="0.2">
      <c r="A70" s="8" t="s">
        <v>66</v>
      </c>
      <c r="B70" s="9" t="s">
        <v>67</v>
      </c>
      <c r="C70" s="10">
        <v>39</v>
      </c>
      <c r="D70" s="10">
        <v>38</v>
      </c>
      <c r="E70" s="10">
        <v>1</v>
      </c>
      <c r="F70" s="10"/>
      <c r="G70" s="10"/>
      <c r="H70" s="10"/>
      <c r="I70" s="10"/>
    </row>
    <row r="71" spans="1:9" s="1" customFormat="1" ht="14.1" customHeight="1" x14ac:dyDescent="0.2">
      <c r="A71" s="8" t="s">
        <v>214</v>
      </c>
      <c r="B71" s="9" t="s">
        <v>215</v>
      </c>
      <c r="C71" s="10">
        <v>77</v>
      </c>
      <c r="D71" s="10">
        <v>67</v>
      </c>
      <c r="E71" s="10">
        <v>8</v>
      </c>
      <c r="F71" s="10">
        <v>2</v>
      </c>
      <c r="G71" s="10"/>
      <c r="H71" s="10"/>
      <c r="I71" s="10"/>
    </row>
    <row r="72" spans="1:9" s="1" customFormat="1" ht="14.1" customHeight="1" x14ac:dyDescent="0.2">
      <c r="A72" s="8" t="s">
        <v>266</v>
      </c>
      <c r="B72" s="9" t="s">
        <v>267</v>
      </c>
      <c r="C72" s="10">
        <v>113</v>
      </c>
      <c r="D72" s="10">
        <v>85</v>
      </c>
      <c r="E72" s="10">
        <v>21</v>
      </c>
      <c r="F72" s="10">
        <v>7</v>
      </c>
      <c r="G72" s="10"/>
      <c r="H72" s="10"/>
      <c r="I72" s="10"/>
    </row>
    <row r="73" spans="1:9" s="1" customFormat="1" ht="14.1" customHeight="1" x14ac:dyDescent="0.2">
      <c r="A73" s="8" t="s">
        <v>190</v>
      </c>
      <c r="B73" s="9" t="s">
        <v>191</v>
      </c>
      <c r="C73" s="10">
        <v>44</v>
      </c>
      <c r="D73" s="10">
        <v>41</v>
      </c>
      <c r="E73" s="10">
        <v>2</v>
      </c>
      <c r="F73" s="10">
        <v>1</v>
      </c>
      <c r="G73" s="10"/>
      <c r="H73" s="10"/>
      <c r="I73" s="10"/>
    </row>
    <row r="74" spans="1:9" s="1" customFormat="1" ht="14.1" customHeight="1" x14ac:dyDescent="0.2">
      <c r="A74" s="8" t="s">
        <v>64</v>
      </c>
      <c r="B74" s="9" t="s">
        <v>65</v>
      </c>
      <c r="C74" s="10">
        <v>60</v>
      </c>
      <c r="D74" s="10">
        <v>55</v>
      </c>
      <c r="E74" s="10">
        <v>5</v>
      </c>
      <c r="F74" s="10"/>
      <c r="G74" s="10"/>
      <c r="H74" s="10"/>
      <c r="I74" s="10"/>
    </row>
    <row r="75" spans="1:9" s="1" customFormat="1" ht="14.1" customHeight="1" x14ac:dyDescent="0.2">
      <c r="A75" s="8" t="s">
        <v>62</v>
      </c>
      <c r="B75" s="9" t="s">
        <v>63</v>
      </c>
      <c r="C75" s="10">
        <v>360</v>
      </c>
      <c r="D75" s="10">
        <v>315</v>
      </c>
      <c r="E75" s="10">
        <v>34</v>
      </c>
      <c r="F75" s="10">
        <v>11</v>
      </c>
      <c r="G75" s="10"/>
      <c r="H75" s="10"/>
      <c r="I75" s="10"/>
    </row>
    <row r="76" spans="1:9" s="1" customFormat="1" ht="14.1" customHeight="1" x14ac:dyDescent="0.2">
      <c r="A76" s="8" t="s">
        <v>188</v>
      </c>
      <c r="B76" s="9" t="s">
        <v>189</v>
      </c>
      <c r="C76" s="10">
        <v>37</v>
      </c>
      <c r="D76" s="10">
        <v>36</v>
      </c>
      <c r="E76" s="10">
        <v>1</v>
      </c>
      <c r="F76" s="10"/>
      <c r="G76" s="10"/>
      <c r="H76" s="10"/>
      <c r="I76" s="10"/>
    </row>
    <row r="77" spans="1:9" s="1" customFormat="1" ht="14.1" customHeight="1" x14ac:dyDescent="0.2">
      <c r="A77" s="8" t="s">
        <v>168</v>
      </c>
      <c r="B77" s="9" t="s">
        <v>169</v>
      </c>
      <c r="C77" s="10">
        <v>520</v>
      </c>
      <c r="D77" s="10">
        <v>462</v>
      </c>
      <c r="E77" s="10">
        <v>29</v>
      </c>
      <c r="F77" s="10">
        <v>29</v>
      </c>
      <c r="G77" s="10"/>
      <c r="H77" s="10"/>
      <c r="I77" s="10"/>
    </row>
    <row r="78" spans="1:9" s="1" customFormat="1" ht="14.1" customHeight="1" x14ac:dyDescent="0.2">
      <c r="A78" s="8" t="s">
        <v>200</v>
      </c>
      <c r="B78" s="9" t="s">
        <v>201</v>
      </c>
      <c r="C78" s="10">
        <v>160</v>
      </c>
      <c r="D78" s="10">
        <v>138</v>
      </c>
      <c r="E78" s="10">
        <v>17</v>
      </c>
      <c r="F78" s="10">
        <v>5</v>
      </c>
      <c r="G78" s="10"/>
      <c r="H78" s="10"/>
      <c r="I78" s="10"/>
    </row>
    <row r="79" spans="1:9" s="1" customFormat="1" ht="14.1" customHeight="1" x14ac:dyDescent="0.2">
      <c r="A79" s="4" t="s">
        <v>60</v>
      </c>
      <c r="B79" s="5" t="s">
        <v>61</v>
      </c>
      <c r="C79" s="6">
        <v>223</v>
      </c>
      <c r="D79" s="6">
        <v>205</v>
      </c>
      <c r="E79" s="6">
        <v>11</v>
      </c>
      <c r="F79" s="6">
        <v>7</v>
      </c>
      <c r="G79" s="6"/>
      <c r="H79" s="6"/>
      <c r="I79" s="6"/>
    </row>
    <row r="80" spans="1:9" s="1" customFormat="1" ht="14.1" customHeight="1" x14ac:dyDescent="0.2">
      <c r="A80" s="4" t="s">
        <v>84</v>
      </c>
      <c r="B80" s="5" t="s">
        <v>85</v>
      </c>
      <c r="C80" s="6">
        <v>27</v>
      </c>
      <c r="D80" s="6">
        <v>17</v>
      </c>
      <c r="E80" s="6">
        <v>10</v>
      </c>
      <c r="F80" s="6"/>
      <c r="G80" s="6"/>
      <c r="H80" s="6"/>
      <c r="I80" s="6"/>
    </row>
    <row r="81" spans="1:9" s="1" customFormat="1" ht="14.1" customHeight="1" x14ac:dyDescent="0.2">
      <c r="A81" s="14" t="s">
        <v>186</v>
      </c>
      <c r="B81" s="19" t="s">
        <v>187</v>
      </c>
      <c r="C81" s="27">
        <v>120</v>
      </c>
      <c r="D81" s="27">
        <v>113</v>
      </c>
      <c r="E81" s="27">
        <v>3</v>
      </c>
      <c r="F81" s="27">
        <v>4</v>
      </c>
      <c r="G81" s="27"/>
      <c r="H81" s="27"/>
      <c r="I81" s="27"/>
    </row>
    <row r="82" spans="1:9" s="1" customFormat="1" ht="14.1" customHeight="1" x14ac:dyDescent="0.2">
      <c r="A82" s="14" t="s">
        <v>82</v>
      </c>
      <c r="B82" s="20" t="s">
        <v>83</v>
      </c>
      <c r="C82" s="26">
        <v>31</v>
      </c>
      <c r="D82" s="26">
        <v>30</v>
      </c>
      <c r="E82" s="26"/>
      <c r="F82" s="26">
        <v>1</v>
      </c>
      <c r="G82" s="26"/>
      <c r="H82" s="26"/>
      <c r="I82" s="26"/>
    </row>
    <row r="83" spans="1:9" s="1" customFormat="1" ht="18.2" customHeight="1" x14ac:dyDescent="0.2">
      <c r="A83" s="14" t="s">
        <v>198</v>
      </c>
      <c r="B83" s="19" t="s">
        <v>199</v>
      </c>
      <c r="C83" s="25">
        <v>147</v>
      </c>
      <c r="D83" s="25">
        <v>137</v>
      </c>
      <c r="E83" s="25">
        <v>8</v>
      </c>
      <c r="F83" s="26">
        <v>2</v>
      </c>
      <c r="G83" s="26"/>
      <c r="H83" s="26"/>
      <c r="I83" s="26"/>
    </row>
    <row r="84" spans="1:9" s="1" customFormat="1" ht="22.7" customHeight="1" x14ac:dyDescent="0.2">
      <c r="A84" s="16" t="s">
        <v>196</v>
      </c>
      <c r="B84" s="22" t="s">
        <v>197</v>
      </c>
      <c r="C84" s="27">
        <v>1023</v>
      </c>
      <c r="D84" s="27">
        <v>735</v>
      </c>
      <c r="E84" s="27">
        <v>206</v>
      </c>
      <c r="F84" s="27">
        <v>82</v>
      </c>
      <c r="G84" s="27"/>
      <c r="H84" s="27"/>
      <c r="I84" s="27"/>
    </row>
    <row r="85" spans="1:9" s="1" customFormat="1" ht="14.1" customHeight="1" x14ac:dyDescent="0.2">
      <c r="A85" s="8" t="s">
        <v>58</v>
      </c>
      <c r="B85" s="9" t="s">
        <v>59</v>
      </c>
      <c r="C85" s="10">
        <v>49</v>
      </c>
      <c r="D85" s="10">
        <v>43</v>
      </c>
      <c r="E85" s="10">
        <v>2</v>
      </c>
      <c r="F85" s="10">
        <v>4</v>
      </c>
      <c r="G85" s="10"/>
      <c r="H85" s="10"/>
      <c r="I85" s="10"/>
    </row>
    <row r="86" spans="1:9" s="1" customFormat="1" ht="14.1" customHeight="1" x14ac:dyDescent="0.2">
      <c r="A86" s="8" t="s">
        <v>12</v>
      </c>
      <c r="B86" s="9" t="s">
        <v>13</v>
      </c>
      <c r="C86" s="10">
        <v>151</v>
      </c>
      <c r="D86" s="10">
        <v>117</v>
      </c>
      <c r="E86" s="10">
        <v>26</v>
      </c>
      <c r="F86" s="10">
        <v>8</v>
      </c>
      <c r="G86" s="10"/>
      <c r="H86" s="10"/>
      <c r="I86" s="10"/>
    </row>
    <row r="87" spans="1:9" s="1" customFormat="1" ht="14.1" customHeight="1" x14ac:dyDescent="0.2">
      <c r="A87" s="8" t="s">
        <v>240</v>
      </c>
      <c r="B87" s="9" t="s">
        <v>241</v>
      </c>
      <c r="C87" s="10">
        <v>47</v>
      </c>
      <c r="D87" s="10">
        <v>45</v>
      </c>
      <c r="E87" s="10"/>
      <c r="F87" s="10">
        <v>2</v>
      </c>
      <c r="G87" s="10"/>
      <c r="H87" s="10"/>
      <c r="I87" s="10"/>
    </row>
    <row r="88" spans="1:9" s="1" customFormat="1" ht="14.1" customHeight="1" x14ac:dyDescent="0.2">
      <c r="A88" s="8" t="s">
        <v>264</v>
      </c>
      <c r="B88" s="9" t="s">
        <v>265</v>
      </c>
      <c r="C88" s="10">
        <v>25</v>
      </c>
      <c r="D88" s="10">
        <v>24</v>
      </c>
      <c r="E88" s="10">
        <v>1</v>
      </c>
      <c r="F88" s="10"/>
      <c r="G88" s="10"/>
      <c r="H88" s="10"/>
      <c r="I88" s="10"/>
    </row>
    <row r="89" spans="1:9" s="1" customFormat="1" ht="14.1" customHeight="1" x14ac:dyDescent="0.2">
      <c r="A89" s="8" t="s">
        <v>184</v>
      </c>
      <c r="B89" s="9" t="s">
        <v>185</v>
      </c>
      <c r="C89" s="10">
        <v>35</v>
      </c>
      <c r="D89" s="10">
        <v>34</v>
      </c>
      <c r="E89" s="10">
        <v>1</v>
      </c>
      <c r="F89" s="10"/>
      <c r="G89" s="10"/>
      <c r="H89" s="10"/>
      <c r="I89" s="10"/>
    </row>
    <row r="90" spans="1:9" s="1" customFormat="1" ht="14.1" customHeight="1" x14ac:dyDescent="0.2">
      <c r="A90" s="4" t="s">
        <v>118</v>
      </c>
      <c r="B90" s="5" t="s">
        <v>119</v>
      </c>
      <c r="C90" s="6">
        <v>112</v>
      </c>
      <c r="D90" s="6">
        <v>99</v>
      </c>
      <c r="E90" s="6">
        <v>10</v>
      </c>
      <c r="F90" s="6">
        <v>3</v>
      </c>
      <c r="G90" s="6"/>
      <c r="H90" s="6"/>
      <c r="I90" s="6"/>
    </row>
    <row r="91" spans="1:9" s="1" customFormat="1" ht="14.1" customHeight="1" x14ac:dyDescent="0.2">
      <c r="A91" s="4" t="s">
        <v>116</v>
      </c>
      <c r="B91" s="5" t="s">
        <v>117</v>
      </c>
      <c r="C91" s="6">
        <v>886</v>
      </c>
      <c r="D91" s="6">
        <v>802</v>
      </c>
      <c r="E91" s="6">
        <v>69</v>
      </c>
      <c r="F91" s="6">
        <v>15</v>
      </c>
      <c r="G91" s="6"/>
      <c r="H91" s="6"/>
      <c r="I91" s="6"/>
    </row>
    <row r="92" spans="1:9" s="1" customFormat="1" ht="14.1" customHeight="1" x14ac:dyDescent="0.2">
      <c r="A92" s="14" t="s">
        <v>166</v>
      </c>
      <c r="B92" s="19" t="s">
        <v>167</v>
      </c>
      <c r="C92" s="27">
        <v>50</v>
      </c>
      <c r="D92" s="27">
        <v>40</v>
      </c>
      <c r="E92" s="27">
        <v>4</v>
      </c>
      <c r="F92" s="27">
        <v>6</v>
      </c>
      <c r="G92" s="27"/>
      <c r="H92" s="27"/>
      <c r="I92" s="27"/>
    </row>
    <row r="93" spans="1:9" s="1" customFormat="1" ht="14.1" customHeight="1" x14ac:dyDescent="0.2">
      <c r="A93" s="14" t="s">
        <v>36</v>
      </c>
      <c r="B93" s="20" t="s">
        <v>37</v>
      </c>
      <c r="C93" s="26">
        <v>18</v>
      </c>
      <c r="D93" s="26">
        <v>17</v>
      </c>
      <c r="E93" s="26"/>
      <c r="F93" s="26">
        <v>1</v>
      </c>
      <c r="G93" s="26"/>
      <c r="H93" s="26"/>
      <c r="I93" s="26"/>
    </row>
    <row r="94" spans="1:9" s="1" customFormat="1" ht="18.2" customHeight="1" x14ac:dyDescent="0.2">
      <c r="A94" s="14" t="s">
        <v>114</v>
      </c>
      <c r="B94" s="19" t="s">
        <v>115</v>
      </c>
      <c r="C94" s="25">
        <v>824</v>
      </c>
      <c r="D94" s="25">
        <v>572</v>
      </c>
      <c r="E94" s="25">
        <v>209</v>
      </c>
      <c r="F94" s="26">
        <v>43</v>
      </c>
      <c r="G94" s="26"/>
      <c r="H94" s="26"/>
      <c r="I94" s="26"/>
    </row>
    <row r="95" spans="1:9" s="1" customFormat="1" ht="22.7" customHeight="1" x14ac:dyDescent="0.2">
      <c r="A95" s="16" t="s">
        <v>212</v>
      </c>
      <c r="B95" s="22" t="s">
        <v>213</v>
      </c>
      <c r="C95" s="27">
        <v>18</v>
      </c>
      <c r="D95" s="27">
        <v>16</v>
      </c>
      <c r="E95" s="27">
        <v>2</v>
      </c>
      <c r="F95" s="27"/>
      <c r="G95" s="27"/>
      <c r="H95" s="27"/>
      <c r="I95" s="27"/>
    </row>
    <row r="96" spans="1:9" s="1" customFormat="1" ht="14.1" customHeight="1" x14ac:dyDescent="0.2">
      <c r="A96" s="8" t="s">
        <v>112</v>
      </c>
      <c r="B96" s="9" t="s">
        <v>113</v>
      </c>
      <c r="C96" s="10">
        <v>299</v>
      </c>
      <c r="D96" s="10">
        <v>254</v>
      </c>
      <c r="E96" s="10">
        <v>38</v>
      </c>
      <c r="F96" s="10">
        <v>7</v>
      </c>
      <c r="G96" s="10"/>
      <c r="H96" s="10"/>
      <c r="I96" s="10"/>
    </row>
    <row r="97" spans="1:9" s="1" customFormat="1" ht="14.1" customHeight="1" x14ac:dyDescent="0.2">
      <c r="A97" s="8" t="s">
        <v>34</v>
      </c>
      <c r="B97" s="9" t="s">
        <v>35</v>
      </c>
      <c r="C97" s="10">
        <v>42</v>
      </c>
      <c r="D97" s="10">
        <v>35</v>
      </c>
      <c r="E97" s="10">
        <v>6</v>
      </c>
      <c r="F97" s="10">
        <v>1</v>
      </c>
      <c r="G97" s="10"/>
      <c r="H97" s="10"/>
      <c r="I97" s="10"/>
    </row>
    <row r="98" spans="1:9" s="1" customFormat="1" ht="14.1" customHeight="1" x14ac:dyDescent="0.2">
      <c r="A98" s="8" t="s">
        <v>110</v>
      </c>
      <c r="B98" s="9" t="s">
        <v>111</v>
      </c>
      <c r="C98" s="10">
        <v>348</v>
      </c>
      <c r="D98" s="10">
        <v>285</v>
      </c>
      <c r="E98" s="10">
        <v>52</v>
      </c>
      <c r="F98" s="10">
        <v>11</v>
      </c>
      <c r="G98" s="10"/>
      <c r="H98" s="10"/>
      <c r="I98" s="10"/>
    </row>
    <row r="99" spans="1:9" s="1" customFormat="1" ht="14.1" customHeight="1" x14ac:dyDescent="0.2">
      <c r="A99" s="8" t="s">
        <v>210</v>
      </c>
      <c r="B99" s="9" t="s">
        <v>211</v>
      </c>
      <c r="C99" s="10">
        <v>213</v>
      </c>
      <c r="D99" s="10">
        <v>184</v>
      </c>
      <c r="E99" s="10">
        <v>24</v>
      </c>
      <c r="F99" s="10">
        <v>5</v>
      </c>
      <c r="G99" s="10"/>
      <c r="H99" s="10"/>
      <c r="I99" s="10"/>
    </row>
    <row r="100" spans="1:9" s="1" customFormat="1" ht="14.1" customHeight="1" x14ac:dyDescent="0.2">
      <c r="A100" s="8" t="s">
        <v>56</v>
      </c>
      <c r="B100" s="9" t="s">
        <v>57</v>
      </c>
      <c r="C100" s="10">
        <v>149</v>
      </c>
      <c r="D100" s="10">
        <v>129</v>
      </c>
      <c r="E100" s="10">
        <v>15</v>
      </c>
      <c r="F100" s="10">
        <v>5</v>
      </c>
      <c r="G100" s="10"/>
      <c r="H100" s="10"/>
      <c r="I100" s="10"/>
    </row>
    <row r="101" spans="1:9" s="1" customFormat="1" ht="14.1" customHeight="1" x14ac:dyDescent="0.2">
      <c r="A101" s="8" t="s">
        <v>226</v>
      </c>
      <c r="B101" s="9" t="s">
        <v>227</v>
      </c>
      <c r="C101" s="10">
        <v>145</v>
      </c>
      <c r="D101" s="10">
        <v>113</v>
      </c>
      <c r="E101" s="10">
        <v>27</v>
      </c>
      <c r="F101" s="10">
        <v>5</v>
      </c>
      <c r="G101" s="10"/>
      <c r="H101" s="10"/>
      <c r="I101" s="10"/>
    </row>
    <row r="102" spans="1:9" s="1" customFormat="1" ht="14.1" customHeight="1" x14ac:dyDescent="0.2">
      <c r="A102" s="8" t="s">
        <v>54</v>
      </c>
      <c r="B102" s="9" t="s">
        <v>55</v>
      </c>
      <c r="C102" s="10">
        <v>972</v>
      </c>
      <c r="D102" s="10">
        <v>775</v>
      </c>
      <c r="E102" s="10">
        <v>176</v>
      </c>
      <c r="F102" s="10">
        <v>21</v>
      </c>
      <c r="G102" s="10"/>
      <c r="H102" s="10"/>
      <c r="I102" s="10"/>
    </row>
    <row r="103" spans="1:9" s="1" customFormat="1" ht="14.1" customHeight="1" x14ac:dyDescent="0.2">
      <c r="A103" s="4" t="s">
        <v>262</v>
      </c>
      <c r="B103" s="5" t="s">
        <v>263</v>
      </c>
      <c r="C103" s="6">
        <v>99</v>
      </c>
      <c r="D103" s="6">
        <v>81</v>
      </c>
      <c r="E103" s="6">
        <v>15</v>
      </c>
      <c r="F103" s="6">
        <v>3</v>
      </c>
      <c r="G103" s="6"/>
      <c r="H103" s="6"/>
      <c r="I103" s="6"/>
    </row>
    <row r="104" spans="1:9" s="1" customFormat="1" ht="14.1" customHeight="1" x14ac:dyDescent="0.2">
      <c r="A104" s="4" t="s">
        <v>108</v>
      </c>
      <c r="B104" s="5" t="s">
        <v>109</v>
      </c>
      <c r="C104" s="6">
        <v>164</v>
      </c>
      <c r="D104" s="6">
        <v>145</v>
      </c>
      <c r="E104" s="6">
        <v>15</v>
      </c>
      <c r="F104" s="6">
        <v>4</v>
      </c>
      <c r="G104" s="6"/>
      <c r="H104" s="6"/>
      <c r="I104" s="6"/>
    </row>
    <row r="105" spans="1:9" s="1" customFormat="1" ht="14.1" customHeight="1" x14ac:dyDescent="0.2">
      <c r="A105" s="14" t="s">
        <v>238</v>
      </c>
      <c r="B105" s="19" t="s">
        <v>239</v>
      </c>
      <c r="C105" s="27">
        <v>22</v>
      </c>
      <c r="D105" s="27">
        <v>18</v>
      </c>
      <c r="E105" s="27">
        <v>3</v>
      </c>
      <c r="F105" s="27">
        <v>1</v>
      </c>
      <c r="G105" s="27"/>
      <c r="H105" s="27"/>
      <c r="I105" s="27"/>
    </row>
    <row r="106" spans="1:9" s="1" customFormat="1" ht="14.1" customHeight="1" x14ac:dyDescent="0.2">
      <c r="A106" s="14" t="s">
        <v>106</v>
      </c>
      <c r="B106" s="20" t="s">
        <v>107</v>
      </c>
      <c r="C106" s="26">
        <v>258</v>
      </c>
      <c r="D106" s="26">
        <v>223</v>
      </c>
      <c r="E106" s="26">
        <v>32</v>
      </c>
      <c r="F106" s="26">
        <v>3</v>
      </c>
      <c r="G106" s="26"/>
      <c r="H106" s="26"/>
      <c r="I106" s="26"/>
    </row>
    <row r="107" spans="1:9" s="1" customFormat="1" ht="18.2" customHeight="1" x14ac:dyDescent="0.2">
      <c r="A107" s="14" t="s">
        <v>104</v>
      </c>
      <c r="B107" s="19" t="s">
        <v>105</v>
      </c>
      <c r="C107" s="25">
        <v>144</v>
      </c>
      <c r="D107" s="25">
        <v>132</v>
      </c>
      <c r="E107" s="25">
        <v>11</v>
      </c>
      <c r="F107" s="26">
        <v>1</v>
      </c>
      <c r="G107" s="26"/>
      <c r="H107" s="26"/>
      <c r="I107" s="26"/>
    </row>
    <row r="108" spans="1:9" s="1" customFormat="1" ht="22.7" customHeight="1" x14ac:dyDescent="0.2">
      <c r="A108" s="16" t="s">
        <v>102</v>
      </c>
      <c r="B108" s="22" t="s">
        <v>103</v>
      </c>
      <c r="C108" s="27">
        <v>66</v>
      </c>
      <c r="D108" s="27">
        <v>57</v>
      </c>
      <c r="E108" s="27">
        <v>5</v>
      </c>
      <c r="F108" s="27">
        <v>4</v>
      </c>
      <c r="G108" s="27"/>
      <c r="H108" s="27"/>
      <c r="I108" s="27"/>
    </row>
    <row r="109" spans="1:9" s="1" customFormat="1" ht="14.1" customHeight="1" x14ac:dyDescent="0.2">
      <c r="A109" s="8" t="s">
        <v>182</v>
      </c>
      <c r="B109" s="9" t="s">
        <v>183</v>
      </c>
      <c r="C109" s="10">
        <v>90</v>
      </c>
      <c r="D109" s="10">
        <v>85</v>
      </c>
      <c r="E109" s="10">
        <v>2</v>
      </c>
      <c r="F109" s="10">
        <v>3</v>
      </c>
      <c r="G109" s="10"/>
      <c r="H109" s="10"/>
      <c r="I109" s="10"/>
    </row>
    <row r="110" spans="1:9" s="1" customFormat="1" ht="14.1" customHeight="1" x14ac:dyDescent="0.2">
      <c r="A110" s="8" t="s">
        <v>156</v>
      </c>
      <c r="B110" s="9" t="s">
        <v>157</v>
      </c>
      <c r="C110" s="10">
        <v>390</v>
      </c>
      <c r="D110" s="10">
        <v>306</v>
      </c>
      <c r="E110" s="10">
        <v>74</v>
      </c>
      <c r="F110" s="10">
        <v>10</v>
      </c>
      <c r="G110" s="10"/>
      <c r="H110" s="10"/>
      <c r="I110" s="10"/>
    </row>
    <row r="111" spans="1:9" s="1" customFormat="1" ht="14.1" customHeight="1" x14ac:dyDescent="0.2">
      <c r="A111" s="8" t="s">
        <v>100</v>
      </c>
      <c r="B111" s="9" t="s">
        <v>101</v>
      </c>
      <c r="C111" s="10">
        <v>228</v>
      </c>
      <c r="D111" s="10">
        <v>202</v>
      </c>
      <c r="E111" s="10">
        <v>16</v>
      </c>
      <c r="F111" s="10">
        <v>10</v>
      </c>
      <c r="G111" s="10"/>
      <c r="H111" s="10"/>
      <c r="I111" s="10"/>
    </row>
    <row r="112" spans="1:9" s="1" customFormat="1" ht="14.1" customHeight="1" x14ac:dyDescent="0.2">
      <c r="A112" s="8" t="s">
        <v>154</v>
      </c>
      <c r="B112" s="9" t="s">
        <v>155</v>
      </c>
      <c r="C112" s="10">
        <v>11</v>
      </c>
      <c r="D112" s="10">
        <v>9</v>
      </c>
      <c r="E112" s="10">
        <v>2</v>
      </c>
      <c r="F112" s="10"/>
      <c r="G112" s="10"/>
      <c r="H112" s="10"/>
      <c r="I112" s="10"/>
    </row>
    <row r="113" spans="1:9" s="1" customFormat="1" ht="14.1" customHeight="1" x14ac:dyDescent="0.2">
      <c r="A113" s="8" t="s">
        <v>42</v>
      </c>
      <c r="B113" s="9" t="s">
        <v>43</v>
      </c>
      <c r="C113" s="10">
        <v>28</v>
      </c>
      <c r="D113" s="10">
        <v>23</v>
      </c>
      <c r="E113" s="10">
        <v>5</v>
      </c>
      <c r="F113" s="10"/>
      <c r="G113" s="10"/>
      <c r="H113" s="10"/>
      <c r="I113" s="10"/>
    </row>
    <row r="114" spans="1:9" s="1" customFormat="1" ht="14.1" customHeight="1" x14ac:dyDescent="0.2">
      <c r="A114" s="8" t="s">
        <v>236</v>
      </c>
      <c r="B114" s="9" t="s">
        <v>237</v>
      </c>
      <c r="C114" s="10">
        <v>57</v>
      </c>
      <c r="D114" s="10">
        <v>49</v>
      </c>
      <c r="E114" s="10">
        <v>6</v>
      </c>
      <c r="F114" s="10">
        <v>2</v>
      </c>
      <c r="G114" s="10"/>
      <c r="H114" s="10"/>
      <c r="I114" s="10"/>
    </row>
    <row r="115" spans="1:9" s="1" customFormat="1" ht="14.1" customHeight="1" x14ac:dyDescent="0.2">
      <c r="A115" s="8" t="s">
        <v>180</v>
      </c>
      <c r="B115" s="9" t="s">
        <v>181</v>
      </c>
      <c r="C115" s="10">
        <v>49</v>
      </c>
      <c r="D115" s="10">
        <v>46</v>
      </c>
      <c r="E115" s="10">
        <v>3</v>
      </c>
      <c r="F115" s="10"/>
      <c r="G115" s="10"/>
      <c r="H115" s="10"/>
      <c r="I115" s="10"/>
    </row>
    <row r="116" spans="1:9" s="1" customFormat="1" ht="14.1" customHeight="1" x14ac:dyDescent="0.2">
      <c r="A116" s="4" t="s">
        <v>98</v>
      </c>
      <c r="B116" s="5" t="s">
        <v>99</v>
      </c>
      <c r="C116" s="6">
        <v>183</v>
      </c>
      <c r="D116" s="6">
        <v>171</v>
      </c>
      <c r="E116" s="6">
        <v>7</v>
      </c>
      <c r="F116" s="6">
        <v>5</v>
      </c>
      <c r="G116" s="6"/>
      <c r="H116" s="6"/>
      <c r="I116" s="6"/>
    </row>
    <row r="117" spans="1:9" s="1" customFormat="1" ht="14.1" customHeight="1" x14ac:dyDescent="0.2">
      <c r="A117" s="4" t="s">
        <v>96</v>
      </c>
      <c r="B117" s="5" t="s">
        <v>97</v>
      </c>
      <c r="C117" s="6">
        <v>1332</v>
      </c>
      <c r="D117" s="6">
        <v>1100</v>
      </c>
      <c r="E117" s="6">
        <v>181</v>
      </c>
      <c r="F117" s="6">
        <v>51</v>
      </c>
      <c r="G117" s="6"/>
      <c r="H117" s="6"/>
      <c r="I117" s="6"/>
    </row>
    <row r="118" spans="1:9" s="1" customFormat="1" ht="14.1" customHeight="1" x14ac:dyDescent="0.2">
      <c r="A118" s="14" t="s">
        <v>40</v>
      </c>
      <c r="B118" s="19" t="s">
        <v>41</v>
      </c>
      <c r="C118" s="27">
        <v>32</v>
      </c>
      <c r="D118" s="27">
        <v>26</v>
      </c>
      <c r="E118" s="27">
        <v>4</v>
      </c>
      <c r="F118" s="27">
        <v>2</v>
      </c>
      <c r="G118" s="27"/>
      <c r="H118" s="27"/>
      <c r="I118" s="27"/>
    </row>
    <row r="119" spans="1:9" s="1" customFormat="1" ht="14.1" customHeight="1" x14ac:dyDescent="0.2">
      <c r="A119" s="14" t="s">
        <v>152</v>
      </c>
      <c r="B119" s="20" t="s">
        <v>153</v>
      </c>
      <c r="C119" s="26">
        <v>59</v>
      </c>
      <c r="D119" s="26">
        <v>59</v>
      </c>
      <c r="E119" s="26"/>
      <c r="F119" s="26"/>
      <c r="G119" s="26"/>
      <c r="H119" s="26"/>
      <c r="I119" s="26"/>
    </row>
    <row r="120" spans="1:9" s="1" customFormat="1" ht="18.2" customHeight="1" x14ac:dyDescent="0.2">
      <c r="A120" s="14" t="s">
        <v>164</v>
      </c>
      <c r="B120" s="19" t="s">
        <v>165</v>
      </c>
      <c r="C120" s="25">
        <v>44</v>
      </c>
      <c r="D120" s="25">
        <v>41</v>
      </c>
      <c r="E120" s="25"/>
      <c r="F120" s="26">
        <v>3</v>
      </c>
      <c r="G120" s="26"/>
      <c r="H120" s="26"/>
      <c r="I120" s="26"/>
    </row>
    <row r="121" spans="1:9" s="1" customFormat="1" ht="22.7" customHeight="1" x14ac:dyDescent="0.2">
      <c r="A121" s="16" t="s">
        <v>32</v>
      </c>
      <c r="B121" s="22" t="s">
        <v>33</v>
      </c>
      <c r="C121" s="27">
        <v>29</v>
      </c>
      <c r="D121" s="27">
        <v>26</v>
      </c>
      <c r="E121" s="27">
        <v>3</v>
      </c>
      <c r="F121" s="27"/>
      <c r="G121" s="27"/>
      <c r="H121" s="27"/>
      <c r="I121" s="27"/>
    </row>
    <row r="122" spans="1:9" s="1" customFormat="1" ht="14.1" customHeight="1" x14ac:dyDescent="0.2">
      <c r="A122" s="8" t="s">
        <v>234</v>
      </c>
      <c r="B122" s="9" t="s">
        <v>235</v>
      </c>
      <c r="C122" s="10">
        <v>103</v>
      </c>
      <c r="D122" s="10">
        <v>94</v>
      </c>
      <c r="E122" s="10">
        <v>6</v>
      </c>
      <c r="F122" s="10">
        <v>3</v>
      </c>
      <c r="G122" s="10"/>
      <c r="H122" s="10"/>
      <c r="I122" s="10"/>
    </row>
    <row r="123" spans="1:9" s="1" customFormat="1" ht="14.1" customHeight="1" x14ac:dyDescent="0.2">
      <c r="A123" s="8" t="s">
        <v>232</v>
      </c>
      <c r="B123" s="9" t="s">
        <v>233</v>
      </c>
      <c r="C123" s="10">
        <v>3351</v>
      </c>
      <c r="D123" s="10">
        <v>2381</v>
      </c>
      <c r="E123" s="10">
        <v>758</v>
      </c>
      <c r="F123" s="10">
        <v>212</v>
      </c>
      <c r="G123" s="10"/>
      <c r="H123" s="10"/>
      <c r="I123" s="10"/>
    </row>
    <row r="124" spans="1:9" s="1" customFormat="1" ht="14.1" customHeight="1" x14ac:dyDescent="0.2">
      <c r="A124" s="8" t="s">
        <v>260</v>
      </c>
      <c r="B124" s="9" t="s">
        <v>261</v>
      </c>
      <c r="C124" s="10">
        <v>154</v>
      </c>
      <c r="D124" s="10">
        <v>142</v>
      </c>
      <c r="E124" s="10">
        <v>7</v>
      </c>
      <c r="F124" s="10">
        <v>5</v>
      </c>
      <c r="G124" s="10"/>
      <c r="H124" s="10"/>
      <c r="I124" s="10"/>
    </row>
    <row r="125" spans="1:9" s="1" customFormat="1" ht="14.1" customHeight="1" x14ac:dyDescent="0.2">
      <c r="A125" s="8" t="s">
        <v>30</v>
      </c>
      <c r="B125" s="9" t="s">
        <v>31</v>
      </c>
      <c r="C125" s="10">
        <v>81</v>
      </c>
      <c r="D125" s="10">
        <v>57</v>
      </c>
      <c r="E125" s="10">
        <v>22</v>
      </c>
      <c r="F125" s="10">
        <v>2</v>
      </c>
      <c r="G125" s="10"/>
      <c r="H125" s="10"/>
      <c r="I125" s="10"/>
    </row>
    <row r="126" spans="1:9" s="1" customFormat="1" ht="14.1" customHeight="1" x14ac:dyDescent="0.2">
      <c r="A126" s="8" t="s">
        <v>94</v>
      </c>
      <c r="B126" s="9" t="s">
        <v>95</v>
      </c>
      <c r="C126" s="10">
        <v>37</v>
      </c>
      <c r="D126" s="10">
        <v>35</v>
      </c>
      <c r="E126" s="10">
        <v>1</v>
      </c>
      <c r="F126" s="10">
        <v>1</v>
      </c>
      <c r="G126" s="10"/>
      <c r="H126" s="10"/>
      <c r="I126" s="10"/>
    </row>
    <row r="127" spans="1:9" s="1" customFormat="1" ht="14.1" customHeight="1" x14ac:dyDescent="0.2">
      <c r="A127" s="4" t="s">
        <v>230</v>
      </c>
      <c r="B127" s="5" t="s">
        <v>231</v>
      </c>
      <c r="C127" s="6">
        <v>21</v>
      </c>
      <c r="D127" s="6">
        <v>19</v>
      </c>
      <c r="E127" s="6">
        <v>2</v>
      </c>
      <c r="F127" s="6"/>
      <c r="G127" s="6"/>
      <c r="H127" s="6"/>
      <c r="I127" s="6"/>
    </row>
    <row r="128" spans="1:9" s="1" customFormat="1" ht="14.1" customHeight="1" x14ac:dyDescent="0.2">
      <c r="A128" s="4" t="s">
        <v>52</v>
      </c>
      <c r="B128" s="5" t="s">
        <v>53</v>
      </c>
      <c r="C128" s="6">
        <v>74</v>
      </c>
      <c r="D128" s="6">
        <v>69</v>
      </c>
      <c r="E128" s="6">
        <v>4</v>
      </c>
      <c r="F128" s="6">
        <v>1</v>
      </c>
      <c r="G128" s="6"/>
      <c r="H128" s="6"/>
      <c r="I128" s="6"/>
    </row>
    <row r="129" spans="1:9" s="1" customFormat="1" ht="14.1" customHeight="1" x14ac:dyDescent="0.2">
      <c r="A129" s="14" t="s">
        <v>50</v>
      </c>
      <c r="B129" s="19" t="s">
        <v>51</v>
      </c>
      <c r="C129" s="27">
        <v>369</v>
      </c>
      <c r="D129" s="27">
        <v>328</v>
      </c>
      <c r="E129" s="27">
        <v>31</v>
      </c>
      <c r="F129" s="27">
        <v>10</v>
      </c>
      <c r="G129" s="27"/>
      <c r="H129" s="27"/>
      <c r="I129" s="27"/>
    </row>
    <row r="130" spans="1:9" s="1" customFormat="1" ht="14.1" customHeight="1" x14ac:dyDescent="0.2">
      <c r="A130" s="14" t="s">
        <v>92</v>
      </c>
      <c r="B130" s="20" t="s">
        <v>93</v>
      </c>
      <c r="C130" s="26">
        <v>262</v>
      </c>
      <c r="D130" s="26">
        <v>236</v>
      </c>
      <c r="E130" s="26">
        <v>21</v>
      </c>
      <c r="F130" s="26">
        <v>5</v>
      </c>
      <c r="G130" s="26"/>
      <c r="H130" s="26"/>
      <c r="I130" s="26"/>
    </row>
    <row r="131" spans="1:9" s="1" customFormat="1" ht="18.2" customHeight="1" x14ac:dyDescent="0.2">
      <c r="A131" s="14" t="s">
        <v>80</v>
      </c>
      <c r="B131" s="19" t="s">
        <v>81</v>
      </c>
      <c r="C131" s="25">
        <v>19</v>
      </c>
      <c r="D131" s="25">
        <v>18</v>
      </c>
      <c r="E131" s="25"/>
      <c r="F131" s="26">
        <v>1</v>
      </c>
      <c r="G131" s="26"/>
      <c r="H131" s="26"/>
      <c r="I131" s="26"/>
    </row>
    <row r="132" spans="1:9" s="1" customFormat="1" ht="22.7" customHeight="1" x14ac:dyDescent="0.2">
      <c r="A132" s="16" t="s">
        <v>14</v>
      </c>
      <c r="B132" s="22" t="s">
        <v>15</v>
      </c>
      <c r="C132" s="27">
        <v>10</v>
      </c>
      <c r="D132" s="27">
        <v>9</v>
      </c>
      <c r="E132" s="27"/>
      <c r="F132" s="27">
        <v>1</v>
      </c>
      <c r="G132" s="27"/>
      <c r="H132" s="27"/>
      <c r="I132" s="27"/>
    </row>
    <row r="133" spans="1:9" s="1" customFormat="1" ht="14.1" customHeight="1" x14ac:dyDescent="0.2">
      <c r="A133" s="8" t="s">
        <v>208</v>
      </c>
      <c r="B133" s="9" t="s">
        <v>209</v>
      </c>
      <c r="C133" s="10">
        <v>50</v>
      </c>
      <c r="D133" s="10">
        <v>43</v>
      </c>
      <c r="E133" s="10">
        <v>6</v>
      </c>
      <c r="F133" s="10">
        <v>1</v>
      </c>
      <c r="G133" s="10"/>
      <c r="H133" s="10"/>
      <c r="I133" s="10"/>
    </row>
    <row r="134" spans="1:9" s="1" customFormat="1" ht="14.1" customHeight="1" x14ac:dyDescent="0.2">
      <c r="A134" s="8" t="s">
        <v>228</v>
      </c>
      <c r="B134" s="9" t="s">
        <v>229</v>
      </c>
      <c r="C134" s="10">
        <v>16</v>
      </c>
      <c r="D134" s="10">
        <v>12</v>
      </c>
      <c r="E134" s="10">
        <v>2</v>
      </c>
      <c r="F134" s="10">
        <v>2</v>
      </c>
      <c r="G134" s="10"/>
      <c r="H134" s="10"/>
      <c r="I134" s="10"/>
    </row>
    <row r="135" spans="1:9" s="1" customFormat="1" ht="14.1" customHeight="1" x14ac:dyDescent="0.2">
      <c r="A135" s="8" t="s">
        <v>258</v>
      </c>
      <c r="B135" s="9" t="s">
        <v>259</v>
      </c>
      <c r="C135" s="10">
        <v>935</v>
      </c>
      <c r="D135" s="10">
        <v>792</v>
      </c>
      <c r="E135" s="10">
        <v>118</v>
      </c>
      <c r="F135" s="10">
        <v>25</v>
      </c>
      <c r="G135" s="10"/>
      <c r="H135" s="10"/>
      <c r="I135" s="10"/>
    </row>
    <row r="136" spans="1:9" s="1" customFormat="1" ht="14.1" customHeight="1" x14ac:dyDescent="0.2">
      <c r="A136" s="8" t="s">
        <v>256</v>
      </c>
      <c r="B136" s="9" t="s">
        <v>257</v>
      </c>
      <c r="C136" s="10">
        <v>23</v>
      </c>
      <c r="D136" s="10">
        <v>21</v>
      </c>
      <c r="E136" s="10">
        <v>1</v>
      </c>
      <c r="F136" s="10">
        <v>1</v>
      </c>
      <c r="G136" s="10"/>
      <c r="H136" s="10"/>
      <c r="I136" s="10"/>
    </row>
    <row r="137" spans="1:9" s="1" customFormat="1" ht="14.1" customHeight="1" x14ac:dyDescent="0.2">
      <c r="A137" s="8" t="s">
        <v>78</v>
      </c>
      <c r="B137" s="9" t="s">
        <v>79</v>
      </c>
      <c r="C137" s="10">
        <v>20</v>
      </c>
      <c r="D137" s="10">
        <v>19</v>
      </c>
      <c r="E137" s="10">
        <v>1</v>
      </c>
      <c r="F137" s="10"/>
      <c r="G137" s="10"/>
      <c r="H137" s="10"/>
      <c r="I137" s="10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5" width="10.140625" customWidth="1"/>
    <col min="6" max="6" width="10" customWidth="1"/>
    <col min="7" max="7" width="10.140625" customWidth="1"/>
    <col min="8" max="8" width="10" customWidth="1"/>
    <col min="9" max="13" width="10.140625" customWidth="1"/>
    <col min="14" max="14" width="10" customWidth="1"/>
  </cols>
  <sheetData>
    <row r="1" spans="1:14" s="1" customFormat="1" ht="14.1" customHeight="1" x14ac:dyDescent="0.2">
      <c r="A1" s="15" t="s">
        <v>0</v>
      </c>
      <c r="B1" s="21" t="s">
        <v>1</v>
      </c>
      <c r="C1" s="2" t="s">
        <v>2</v>
      </c>
      <c r="D1" s="2" t="s">
        <v>304</v>
      </c>
      <c r="E1" s="2" t="s">
        <v>305</v>
      </c>
      <c r="F1" s="2" t="s">
        <v>306</v>
      </c>
      <c r="G1" s="2" t="s">
        <v>307</v>
      </c>
      <c r="H1" s="2" t="s">
        <v>308</v>
      </c>
      <c r="I1" s="2" t="s">
        <v>309</v>
      </c>
      <c r="J1" s="2" t="s">
        <v>310</v>
      </c>
      <c r="K1" s="2" t="s">
        <v>311</v>
      </c>
      <c r="L1" s="2" t="s">
        <v>312</v>
      </c>
      <c r="M1" s="2" t="s">
        <v>298</v>
      </c>
      <c r="N1" s="2" t="s">
        <v>299</v>
      </c>
    </row>
    <row r="2" spans="1:14" s="1" customFormat="1" ht="14.1" customHeight="1" x14ac:dyDescent="0.2">
      <c r="A2" s="4" t="s">
        <v>178</v>
      </c>
      <c r="B2" s="5" t="s">
        <v>179</v>
      </c>
      <c r="C2" s="6">
        <v>373</v>
      </c>
      <c r="D2" s="7">
        <v>1.8498659517426272</v>
      </c>
      <c r="E2" s="6">
        <v>197</v>
      </c>
      <c r="F2" s="6">
        <v>91</v>
      </c>
      <c r="G2" s="6">
        <v>48</v>
      </c>
      <c r="H2" s="6">
        <v>21</v>
      </c>
      <c r="I2" s="6">
        <v>13</v>
      </c>
      <c r="J2" s="6">
        <v>3</v>
      </c>
      <c r="K2" s="6"/>
      <c r="L2" s="6"/>
      <c r="M2" s="6"/>
      <c r="N2" s="6"/>
    </row>
    <row r="3" spans="1:14" s="1" customFormat="1" ht="14.1" customHeight="1" x14ac:dyDescent="0.2">
      <c r="A3" s="14" t="s">
        <v>28</v>
      </c>
      <c r="B3" s="19" t="s">
        <v>29</v>
      </c>
      <c r="C3" s="27">
        <v>19</v>
      </c>
      <c r="D3" s="30">
        <v>2.4210526315789473</v>
      </c>
      <c r="E3" s="27">
        <v>8</v>
      </c>
      <c r="F3" s="27">
        <v>2</v>
      </c>
      <c r="G3" s="27">
        <v>2</v>
      </c>
      <c r="H3" s="27">
        <v>7</v>
      </c>
      <c r="I3" s="27"/>
      <c r="J3" s="27"/>
      <c r="K3" s="27"/>
      <c r="L3" s="27"/>
      <c r="M3" s="27"/>
      <c r="N3" s="27"/>
    </row>
    <row r="4" spans="1:14" s="1" customFormat="1" ht="14.1" customHeight="1" x14ac:dyDescent="0.2">
      <c r="A4" s="14" t="s">
        <v>74</v>
      </c>
      <c r="B4" s="20" t="s">
        <v>75</v>
      </c>
      <c r="C4" s="26">
        <v>46</v>
      </c>
      <c r="D4" s="29">
        <v>2.2391304347826089</v>
      </c>
      <c r="E4" s="26">
        <v>11</v>
      </c>
      <c r="F4" s="26">
        <v>19</v>
      </c>
      <c r="G4" s="26">
        <v>10</v>
      </c>
      <c r="H4" s="26">
        <v>6</v>
      </c>
      <c r="I4" s="26"/>
      <c r="J4" s="26"/>
      <c r="K4" s="26"/>
      <c r="L4" s="26"/>
      <c r="M4" s="26"/>
      <c r="N4" s="26"/>
    </row>
    <row r="5" spans="1:14" s="1" customFormat="1" ht="18.2" customHeight="1" x14ac:dyDescent="0.2">
      <c r="A5" s="14" t="s">
        <v>150</v>
      </c>
      <c r="B5" s="19" t="s">
        <v>151</v>
      </c>
      <c r="C5" s="25">
        <v>366</v>
      </c>
      <c r="D5" s="28">
        <v>2.1857923497267762</v>
      </c>
      <c r="E5" s="25">
        <v>154</v>
      </c>
      <c r="F5" s="25">
        <v>83</v>
      </c>
      <c r="G5" s="26">
        <v>69</v>
      </c>
      <c r="H5" s="26">
        <v>36</v>
      </c>
      <c r="I5" s="26">
        <v>18</v>
      </c>
      <c r="J5" s="26">
        <v>5</v>
      </c>
      <c r="K5" s="26"/>
      <c r="L5" s="26">
        <v>1</v>
      </c>
      <c r="M5" s="26"/>
      <c r="N5" s="26"/>
    </row>
    <row r="6" spans="1:14" s="1" customFormat="1" ht="22.7" customHeight="1" x14ac:dyDescent="0.2">
      <c r="A6" s="16" t="s">
        <v>254</v>
      </c>
      <c r="B6" s="22" t="s">
        <v>255</v>
      </c>
      <c r="C6" s="27">
        <v>186</v>
      </c>
      <c r="D6" s="30">
        <v>2.064516129032258</v>
      </c>
      <c r="E6" s="27">
        <v>79</v>
      </c>
      <c r="F6" s="27">
        <v>54</v>
      </c>
      <c r="G6" s="27">
        <v>29</v>
      </c>
      <c r="H6" s="27">
        <v>17</v>
      </c>
      <c r="I6" s="27">
        <v>2</v>
      </c>
      <c r="J6" s="27">
        <v>4</v>
      </c>
      <c r="K6" s="27"/>
      <c r="L6" s="27">
        <v>1</v>
      </c>
      <c r="M6" s="27"/>
      <c r="N6" s="27"/>
    </row>
    <row r="7" spans="1:14" s="1" customFormat="1" ht="14.1" customHeight="1" x14ac:dyDescent="0.2">
      <c r="A7" s="4" t="s">
        <v>72</v>
      </c>
      <c r="B7" s="5" t="s">
        <v>73</v>
      </c>
      <c r="C7" s="6">
        <v>49</v>
      </c>
      <c r="D7" s="7">
        <v>1.9387755102040816</v>
      </c>
      <c r="E7" s="6">
        <v>25</v>
      </c>
      <c r="F7" s="6">
        <v>11</v>
      </c>
      <c r="G7" s="6">
        <v>6</v>
      </c>
      <c r="H7" s="6">
        <v>5</v>
      </c>
      <c r="I7" s="6">
        <v>2</v>
      </c>
      <c r="J7" s="6"/>
      <c r="K7" s="6"/>
      <c r="L7" s="6"/>
      <c r="M7" s="6"/>
      <c r="N7" s="6"/>
    </row>
    <row r="8" spans="1:14" s="1" customFormat="1" ht="14.1" customHeight="1" x14ac:dyDescent="0.2">
      <c r="A8" s="4" t="s">
        <v>282</v>
      </c>
      <c r="B8" s="5" t="s">
        <v>283</v>
      </c>
      <c r="C8" s="6">
        <v>171</v>
      </c>
      <c r="D8" s="7">
        <v>2.3157894736842106</v>
      </c>
      <c r="E8" s="6">
        <v>75</v>
      </c>
      <c r="F8" s="6">
        <v>32</v>
      </c>
      <c r="G8" s="6">
        <v>27</v>
      </c>
      <c r="H8" s="6">
        <v>22</v>
      </c>
      <c r="I8" s="6">
        <v>11</v>
      </c>
      <c r="J8" s="6">
        <v>2</v>
      </c>
      <c r="K8" s="6">
        <v>1</v>
      </c>
      <c r="L8" s="6">
        <v>1</v>
      </c>
      <c r="M8" s="6"/>
      <c r="N8" s="6"/>
    </row>
    <row r="9" spans="1:14" s="1" customFormat="1" ht="14.1" customHeight="1" x14ac:dyDescent="0.2">
      <c r="A9" s="14" t="s">
        <v>194</v>
      </c>
      <c r="B9" s="19" t="s">
        <v>195</v>
      </c>
      <c r="C9" s="27">
        <v>32</v>
      </c>
      <c r="D9" s="30">
        <v>2.4375</v>
      </c>
      <c r="E9" s="27">
        <v>11</v>
      </c>
      <c r="F9" s="27">
        <v>8</v>
      </c>
      <c r="G9" s="27">
        <v>6</v>
      </c>
      <c r="H9" s="27">
        <v>3</v>
      </c>
      <c r="I9" s="27">
        <v>3</v>
      </c>
      <c r="J9" s="27">
        <v>1</v>
      </c>
      <c r="K9" s="27"/>
      <c r="L9" s="27"/>
      <c r="M9" s="27"/>
      <c r="N9" s="27"/>
    </row>
    <row r="10" spans="1:14" s="1" customFormat="1" ht="14.1" customHeight="1" x14ac:dyDescent="0.2">
      <c r="A10" s="14" t="s">
        <v>148</v>
      </c>
      <c r="B10" s="20" t="s">
        <v>149</v>
      </c>
      <c r="C10" s="26">
        <v>261</v>
      </c>
      <c r="D10" s="29">
        <v>2.1532567049808429</v>
      </c>
      <c r="E10" s="26">
        <v>120</v>
      </c>
      <c r="F10" s="26">
        <v>56</v>
      </c>
      <c r="G10" s="26">
        <v>42</v>
      </c>
      <c r="H10" s="26">
        <v>22</v>
      </c>
      <c r="I10" s="26">
        <v>14</v>
      </c>
      <c r="J10" s="26">
        <v>5</v>
      </c>
      <c r="K10" s="26"/>
      <c r="L10" s="26">
        <v>2</v>
      </c>
      <c r="M10" s="26"/>
      <c r="N10" s="26"/>
    </row>
    <row r="11" spans="1:14" s="1" customFormat="1" ht="18.2" customHeight="1" x14ac:dyDescent="0.2">
      <c r="A11" s="14" t="s">
        <v>252</v>
      </c>
      <c r="B11" s="19" t="s">
        <v>253</v>
      </c>
      <c r="C11" s="25">
        <v>14</v>
      </c>
      <c r="D11" s="28">
        <v>2.1428571428571428</v>
      </c>
      <c r="E11" s="25">
        <v>5</v>
      </c>
      <c r="F11" s="25">
        <v>3</v>
      </c>
      <c r="G11" s="26">
        <v>5</v>
      </c>
      <c r="H11" s="26">
        <v>1</v>
      </c>
      <c r="I11" s="26"/>
      <c r="J11" s="26"/>
      <c r="K11" s="26"/>
      <c r="L11" s="26"/>
      <c r="M11" s="26"/>
      <c r="N11" s="26"/>
    </row>
    <row r="12" spans="1:14" s="1" customFormat="1" ht="22.7" customHeight="1" x14ac:dyDescent="0.2">
      <c r="A12" s="16" t="s">
        <v>250</v>
      </c>
      <c r="B12" s="22" t="s">
        <v>251</v>
      </c>
      <c r="C12" s="27">
        <v>104</v>
      </c>
      <c r="D12" s="30">
        <v>1.9807692307692308</v>
      </c>
      <c r="E12" s="27">
        <v>51</v>
      </c>
      <c r="F12" s="27">
        <v>23</v>
      </c>
      <c r="G12" s="27">
        <v>21</v>
      </c>
      <c r="H12" s="27">
        <v>3</v>
      </c>
      <c r="I12" s="27">
        <v>3</v>
      </c>
      <c r="J12" s="27">
        <v>2</v>
      </c>
      <c r="K12" s="27">
        <v>1</v>
      </c>
      <c r="L12" s="27"/>
      <c r="M12" s="27"/>
      <c r="N12" s="27"/>
    </row>
    <row r="13" spans="1:14" s="1" customFormat="1" ht="14.1" customHeight="1" x14ac:dyDescent="0.2">
      <c r="A13" s="8" t="s">
        <v>176</v>
      </c>
      <c r="B13" s="9" t="s">
        <v>177</v>
      </c>
      <c r="C13" s="10">
        <v>48</v>
      </c>
      <c r="D13" s="11">
        <v>2.2708333333333335</v>
      </c>
      <c r="E13" s="10">
        <v>15</v>
      </c>
      <c r="F13" s="10">
        <v>14</v>
      </c>
      <c r="G13" s="10">
        <v>11</v>
      </c>
      <c r="H13" s="10">
        <v>7</v>
      </c>
      <c r="I13" s="10">
        <v>1</v>
      </c>
      <c r="J13" s="10"/>
      <c r="K13" s="10"/>
      <c r="L13" s="10"/>
      <c r="M13" s="10"/>
      <c r="N13" s="10"/>
    </row>
    <row r="14" spans="1:14" s="1" customFormat="1" ht="14.1" customHeight="1" x14ac:dyDescent="0.2">
      <c r="A14" s="8" t="s">
        <v>26</v>
      </c>
      <c r="B14" s="9" t="s">
        <v>27</v>
      </c>
      <c r="C14" s="10">
        <v>36</v>
      </c>
      <c r="D14" s="11">
        <v>2.0277777777777777</v>
      </c>
      <c r="E14" s="10">
        <v>14</v>
      </c>
      <c r="F14" s="10">
        <v>13</v>
      </c>
      <c r="G14" s="10">
        <v>5</v>
      </c>
      <c r="H14" s="10">
        <v>2</v>
      </c>
      <c r="I14" s="10">
        <v>2</v>
      </c>
      <c r="J14" s="10"/>
      <c r="K14" s="10"/>
      <c r="L14" s="10"/>
      <c r="M14" s="10"/>
      <c r="N14" s="10"/>
    </row>
    <row r="15" spans="1:14" s="1" customFormat="1" ht="14.1" customHeight="1" x14ac:dyDescent="0.2">
      <c r="A15" s="8" t="s">
        <v>280</v>
      </c>
      <c r="B15" s="9" t="s">
        <v>281</v>
      </c>
      <c r="C15" s="10">
        <v>19</v>
      </c>
      <c r="D15" s="11">
        <v>1.9473684210526316</v>
      </c>
      <c r="E15" s="10">
        <v>6</v>
      </c>
      <c r="F15" s="10">
        <v>10</v>
      </c>
      <c r="G15" s="10">
        <v>2</v>
      </c>
      <c r="H15" s="10"/>
      <c r="I15" s="10">
        <v>1</v>
      </c>
      <c r="J15" s="10"/>
      <c r="K15" s="10"/>
      <c r="L15" s="10"/>
      <c r="M15" s="10"/>
      <c r="N15" s="10"/>
    </row>
    <row r="16" spans="1:14" s="1" customFormat="1" ht="14.1" customHeight="1" x14ac:dyDescent="0.2">
      <c r="A16" s="8" t="s">
        <v>90</v>
      </c>
      <c r="B16" s="9" t="s">
        <v>91</v>
      </c>
      <c r="C16" s="10">
        <v>21</v>
      </c>
      <c r="D16" s="11">
        <v>2.0476190476190474</v>
      </c>
      <c r="E16" s="10">
        <v>9</v>
      </c>
      <c r="F16" s="10">
        <v>6</v>
      </c>
      <c r="G16" s="10">
        <v>2</v>
      </c>
      <c r="H16" s="10">
        <v>4</v>
      </c>
      <c r="I16" s="10"/>
      <c r="J16" s="10"/>
      <c r="K16" s="10"/>
      <c r="L16" s="10"/>
      <c r="M16" s="10"/>
      <c r="N16" s="10"/>
    </row>
    <row r="17" spans="1:14" s="1" customFormat="1" ht="14.1" customHeight="1" x14ac:dyDescent="0.2">
      <c r="A17" s="8" t="s">
        <v>24</v>
      </c>
      <c r="B17" s="9" t="s">
        <v>25</v>
      </c>
      <c r="C17" s="10">
        <v>60</v>
      </c>
      <c r="D17" s="11">
        <v>2.6166666666666667</v>
      </c>
      <c r="E17" s="10">
        <v>21</v>
      </c>
      <c r="F17" s="10">
        <v>9</v>
      </c>
      <c r="G17" s="10">
        <v>14</v>
      </c>
      <c r="H17" s="10">
        <v>9</v>
      </c>
      <c r="I17" s="10">
        <v>5</v>
      </c>
      <c r="J17" s="10">
        <v>1</v>
      </c>
      <c r="K17" s="10"/>
      <c r="L17" s="10">
        <v>1</v>
      </c>
      <c r="M17" s="10"/>
      <c r="N17" s="10"/>
    </row>
    <row r="18" spans="1:14" s="1" customFormat="1" ht="14.1" customHeight="1" x14ac:dyDescent="0.2">
      <c r="A18" s="8" t="s">
        <v>146</v>
      </c>
      <c r="B18" s="9" t="s">
        <v>147</v>
      </c>
      <c r="C18" s="10">
        <v>34</v>
      </c>
      <c r="D18" s="11">
        <v>1.8235294117647058</v>
      </c>
      <c r="E18" s="10">
        <v>17</v>
      </c>
      <c r="F18" s="10">
        <v>9</v>
      </c>
      <c r="G18" s="10">
        <v>6</v>
      </c>
      <c r="H18" s="10">
        <v>1</v>
      </c>
      <c r="I18" s="10">
        <v>1</v>
      </c>
      <c r="J18" s="10"/>
      <c r="K18" s="10"/>
      <c r="L18" s="10"/>
      <c r="M18" s="10"/>
      <c r="N18" s="10"/>
    </row>
    <row r="19" spans="1:14" s="1" customFormat="1" ht="14.1" customHeight="1" x14ac:dyDescent="0.2">
      <c r="A19" s="8" t="s">
        <v>70</v>
      </c>
      <c r="B19" s="9" t="s">
        <v>71</v>
      </c>
      <c r="C19" s="10">
        <v>2225</v>
      </c>
      <c r="D19" s="11">
        <v>2.288988764044944</v>
      </c>
      <c r="E19" s="10">
        <v>1009</v>
      </c>
      <c r="F19" s="10">
        <v>474</v>
      </c>
      <c r="G19" s="10">
        <v>273</v>
      </c>
      <c r="H19" s="10">
        <v>198</v>
      </c>
      <c r="I19" s="10">
        <v>179</v>
      </c>
      <c r="J19" s="10">
        <v>55</v>
      </c>
      <c r="K19" s="10">
        <v>22</v>
      </c>
      <c r="L19" s="10">
        <v>15</v>
      </c>
      <c r="M19" s="10"/>
      <c r="N19" s="10"/>
    </row>
    <row r="20" spans="1:14" s="1" customFormat="1" ht="14.1" customHeight="1" x14ac:dyDescent="0.2">
      <c r="A20" s="8" t="s">
        <v>248</v>
      </c>
      <c r="B20" s="9" t="s">
        <v>249</v>
      </c>
      <c r="C20" s="10">
        <v>126</v>
      </c>
      <c r="D20" s="11">
        <v>2.246031746031746</v>
      </c>
      <c r="E20" s="10">
        <v>49</v>
      </c>
      <c r="F20" s="10">
        <v>29</v>
      </c>
      <c r="G20" s="10">
        <v>28</v>
      </c>
      <c r="H20" s="10">
        <v>12</v>
      </c>
      <c r="I20" s="10">
        <v>5</v>
      </c>
      <c r="J20" s="10">
        <v>2</v>
      </c>
      <c r="K20" s="10">
        <v>1</v>
      </c>
      <c r="L20" s="10"/>
      <c r="M20" s="10"/>
      <c r="N20" s="10"/>
    </row>
    <row r="21" spans="1:14" s="1" customFormat="1" ht="14.1" customHeight="1" x14ac:dyDescent="0.2">
      <c r="A21" s="8" t="s">
        <v>246</v>
      </c>
      <c r="B21" s="9" t="s">
        <v>247</v>
      </c>
      <c r="C21" s="10">
        <v>311</v>
      </c>
      <c r="D21" s="11">
        <v>2.2186495176848875</v>
      </c>
      <c r="E21" s="10">
        <v>141</v>
      </c>
      <c r="F21" s="10">
        <v>66</v>
      </c>
      <c r="G21" s="10">
        <v>45</v>
      </c>
      <c r="H21" s="10">
        <v>29</v>
      </c>
      <c r="I21" s="10">
        <v>17</v>
      </c>
      <c r="J21" s="10">
        <v>10</v>
      </c>
      <c r="K21" s="10">
        <v>3</v>
      </c>
      <c r="L21" s="10"/>
      <c r="M21" s="10"/>
      <c r="N21" s="10"/>
    </row>
    <row r="22" spans="1:14" s="1" customFormat="1" ht="14.1" customHeight="1" x14ac:dyDescent="0.2">
      <c r="A22" s="8" t="s">
        <v>244</v>
      </c>
      <c r="B22" s="9" t="s">
        <v>245</v>
      </c>
      <c r="C22" s="10">
        <v>143</v>
      </c>
      <c r="D22" s="11">
        <v>2.2727272727272729</v>
      </c>
      <c r="E22" s="10">
        <v>58</v>
      </c>
      <c r="F22" s="10">
        <v>35</v>
      </c>
      <c r="G22" s="10">
        <v>28</v>
      </c>
      <c r="H22" s="10">
        <v>7</v>
      </c>
      <c r="I22" s="10">
        <v>8</v>
      </c>
      <c r="J22" s="10">
        <v>4</v>
      </c>
      <c r="K22" s="10">
        <v>3</v>
      </c>
      <c r="L22" s="10"/>
      <c r="M22" s="10"/>
      <c r="N22" s="10"/>
    </row>
    <row r="23" spans="1:14" s="1" customFormat="1" ht="14.1" customHeight="1" x14ac:dyDescent="0.2">
      <c r="A23" s="8" t="s">
        <v>144</v>
      </c>
      <c r="B23" s="9" t="s">
        <v>145</v>
      </c>
      <c r="C23" s="10">
        <v>33</v>
      </c>
      <c r="D23" s="11">
        <v>2.3030303030303032</v>
      </c>
      <c r="E23" s="10">
        <v>16</v>
      </c>
      <c r="F23" s="10">
        <v>5</v>
      </c>
      <c r="G23" s="10">
        <v>4</v>
      </c>
      <c r="H23" s="10">
        <v>4</v>
      </c>
      <c r="I23" s="10">
        <v>2</v>
      </c>
      <c r="J23" s="10">
        <v>2</v>
      </c>
      <c r="K23" s="10"/>
      <c r="L23" s="10"/>
      <c r="M23" s="10"/>
      <c r="N23" s="10"/>
    </row>
    <row r="24" spans="1:14" s="1" customFormat="1" ht="14.1" customHeight="1" x14ac:dyDescent="0.2">
      <c r="A24" s="8" t="s">
        <v>206</v>
      </c>
      <c r="B24" s="9" t="s">
        <v>207</v>
      </c>
      <c r="C24" s="10">
        <v>13</v>
      </c>
      <c r="D24" s="11">
        <v>1.6923076923076923</v>
      </c>
      <c r="E24" s="10">
        <v>7</v>
      </c>
      <c r="F24" s="10">
        <v>3</v>
      </c>
      <c r="G24" s="10">
        <v>3</v>
      </c>
      <c r="H24" s="10"/>
      <c r="I24" s="10"/>
      <c r="J24" s="10"/>
      <c r="K24" s="10"/>
      <c r="L24" s="10"/>
      <c r="M24" s="10"/>
      <c r="N24" s="10"/>
    </row>
    <row r="25" spans="1:14" s="1" customFormat="1" ht="14.1" customHeight="1" x14ac:dyDescent="0.2">
      <c r="A25" s="4" t="s">
        <v>76</v>
      </c>
      <c r="B25" s="5" t="s">
        <v>77</v>
      </c>
      <c r="C25" s="6">
        <v>14</v>
      </c>
      <c r="D25" s="7">
        <v>1.6428571428571428</v>
      </c>
      <c r="E25" s="6">
        <v>9</v>
      </c>
      <c r="F25" s="6">
        <v>2</v>
      </c>
      <c r="G25" s="6">
        <v>2</v>
      </c>
      <c r="H25" s="6">
        <v>1</v>
      </c>
      <c r="I25" s="6"/>
      <c r="J25" s="6"/>
      <c r="K25" s="6"/>
      <c r="L25" s="6"/>
      <c r="M25" s="6"/>
      <c r="N25" s="6"/>
    </row>
    <row r="26" spans="1:14" s="1" customFormat="1" ht="14.1" customHeight="1" x14ac:dyDescent="0.2">
      <c r="A26" s="4" t="s">
        <v>278</v>
      </c>
      <c r="B26" s="5" t="s">
        <v>279</v>
      </c>
      <c r="C26" s="6">
        <v>59</v>
      </c>
      <c r="D26" s="7">
        <v>2.2711864406779663</v>
      </c>
      <c r="E26" s="6">
        <v>27</v>
      </c>
      <c r="F26" s="6">
        <v>14</v>
      </c>
      <c r="G26" s="6">
        <v>4</v>
      </c>
      <c r="H26" s="6">
        <v>8</v>
      </c>
      <c r="I26" s="6">
        <v>3</v>
      </c>
      <c r="J26" s="6">
        <v>1</v>
      </c>
      <c r="K26" s="6">
        <v>2</v>
      </c>
      <c r="L26" s="6"/>
      <c r="M26" s="6"/>
      <c r="N26" s="6"/>
    </row>
    <row r="27" spans="1:14" s="1" customFormat="1" ht="14.1" customHeight="1" x14ac:dyDescent="0.2">
      <c r="A27" s="14" t="s">
        <v>48</v>
      </c>
      <c r="B27" s="19" t="s">
        <v>49</v>
      </c>
      <c r="C27" s="27">
        <v>35</v>
      </c>
      <c r="D27" s="30">
        <v>2.4857142857142858</v>
      </c>
      <c r="E27" s="27">
        <v>12</v>
      </c>
      <c r="F27" s="27">
        <v>12</v>
      </c>
      <c r="G27" s="27">
        <v>4</v>
      </c>
      <c r="H27" s="27">
        <v>2</v>
      </c>
      <c r="I27" s="27">
        <v>2</v>
      </c>
      <c r="J27" s="27">
        <v>2</v>
      </c>
      <c r="K27" s="27"/>
      <c r="L27" s="27">
        <v>1</v>
      </c>
      <c r="M27" s="27"/>
      <c r="N27" s="27"/>
    </row>
    <row r="28" spans="1:14" s="1" customFormat="1" ht="14.1" customHeight="1" x14ac:dyDescent="0.2">
      <c r="A28" s="14" t="s">
        <v>224</v>
      </c>
      <c r="B28" s="20" t="s">
        <v>225</v>
      </c>
      <c r="C28" s="26">
        <v>19</v>
      </c>
      <c r="D28" s="29">
        <v>1.6842105263157894</v>
      </c>
      <c r="E28" s="26">
        <v>10</v>
      </c>
      <c r="F28" s="26">
        <v>5</v>
      </c>
      <c r="G28" s="26">
        <v>4</v>
      </c>
      <c r="H28" s="26"/>
      <c r="I28" s="26"/>
      <c r="J28" s="26"/>
      <c r="K28" s="26"/>
      <c r="L28" s="26"/>
      <c r="M28" s="26"/>
      <c r="N28" s="26"/>
    </row>
    <row r="29" spans="1:14" s="1" customFormat="1" ht="18.2" customHeight="1" x14ac:dyDescent="0.2">
      <c r="A29" s="14" t="s">
        <v>22</v>
      </c>
      <c r="B29" s="19" t="s">
        <v>23</v>
      </c>
      <c r="C29" s="25">
        <v>106</v>
      </c>
      <c r="D29" s="28">
        <v>2.1981132075471699</v>
      </c>
      <c r="E29" s="25">
        <v>42</v>
      </c>
      <c r="F29" s="25">
        <v>29</v>
      </c>
      <c r="G29" s="26">
        <v>19</v>
      </c>
      <c r="H29" s="26">
        <v>9</v>
      </c>
      <c r="I29" s="26">
        <v>4</v>
      </c>
      <c r="J29" s="26">
        <v>2</v>
      </c>
      <c r="K29" s="26"/>
      <c r="L29" s="26">
        <v>1</v>
      </c>
      <c r="M29" s="26"/>
      <c r="N29" s="26"/>
    </row>
    <row r="30" spans="1:14" s="1" customFormat="1" ht="22.7" customHeight="1" x14ac:dyDescent="0.2">
      <c r="A30" s="16" t="s">
        <v>20</v>
      </c>
      <c r="B30" s="22" t="s">
        <v>21</v>
      </c>
      <c r="C30" s="27">
        <v>49</v>
      </c>
      <c r="D30" s="30">
        <v>2.2448979591836733</v>
      </c>
      <c r="E30" s="27">
        <v>24</v>
      </c>
      <c r="F30" s="27">
        <v>6</v>
      </c>
      <c r="G30" s="27">
        <v>9</v>
      </c>
      <c r="H30" s="27">
        <v>6</v>
      </c>
      <c r="I30" s="27">
        <v>2</v>
      </c>
      <c r="J30" s="27">
        <v>1</v>
      </c>
      <c r="K30" s="27">
        <v>1</v>
      </c>
      <c r="L30" s="27"/>
      <c r="M30" s="27"/>
      <c r="N30" s="27"/>
    </row>
    <row r="31" spans="1:14" s="1" customFormat="1" ht="14.1" customHeight="1" x14ac:dyDescent="0.2">
      <c r="A31" s="4" t="s">
        <v>204</v>
      </c>
      <c r="B31" s="5" t="s">
        <v>205</v>
      </c>
      <c r="C31" s="6">
        <v>50</v>
      </c>
      <c r="D31" s="7">
        <v>2.2799999999999998</v>
      </c>
      <c r="E31" s="6">
        <v>17</v>
      </c>
      <c r="F31" s="6">
        <v>15</v>
      </c>
      <c r="G31" s="6">
        <v>12</v>
      </c>
      <c r="H31" s="6">
        <v>1</v>
      </c>
      <c r="I31" s="6">
        <v>3</v>
      </c>
      <c r="J31" s="6">
        <v>2</v>
      </c>
      <c r="K31" s="6"/>
      <c r="L31" s="6"/>
      <c r="M31" s="6"/>
      <c r="N31" s="6"/>
    </row>
    <row r="32" spans="1:14" s="1" customFormat="1" ht="14.1" customHeight="1" x14ac:dyDescent="0.2">
      <c r="A32" s="4" t="s">
        <v>142</v>
      </c>
      <c r="B32" s="5" t="s">
        <v>143</v>
      </c>
      <c r="C32" s="6">
        <v>888</v>
      </c>
      <c r="D32" s="7">
        <v>2.6204954954954953</v>
      </c>
      <c r="E32" s="6">
        <v>310</v>
      </c>
      <c r="F32" s="6">
        <v>187</v>
      </c>
      <c r="G32" s="6">
        <v>134</v>
      </c>
      <c r="H32" s="6">
        <v>118</v>
      </c>
      <c r="I32" s="6">
        <v>91</v>
      </c>
      <c r="J32" s="6">
        <v>35</v>
      </c>
      <c r="K32" s="6">
        <v>10</v>
      </c>
      <c r="L32" s="6">
        <v>3</v>
      </c>
      <c r="M32" s="6"/>
      <c r="N32" s="6"/>
    </row>
    <row r="33" spans="1:14" s="1" customFormat="1" ht="14.1" customHeight="1" x14ac:dyDescent="0.2">
      <c r="A33" s="14" t="s">
        <v>222</v>
      </c>
      <c r="B33" s="19" t="s">
        <v>223</v>
      </c>
      <c r="C33" s="27">
        <v>11</v>
      </c>
      <c r="D33" s="30">
        <v>2</v>
      </c>
      <c r="E33" s="27">
        <v>5</v>
      </c>
      <c r="F33" s="27">
        <v>2</v>
      </c>
      <c r="G33" s="27">
        <v>3</v>
      </c>
      <c r="H33" s="27">
        <v>1</v>
      </c>
      <c r="I33" s="27"/>
      <c r="J33" s="27"/>
      <c r="K33" s="27"/>
      <c r="L33" s="27"/>
      <c r="M33" s="27"/>
      <c r="N33" s="27"/>
    </row>
    <row r="34" spans="1:14" s="1" customFormat="1" ht="14.1" customHeight="1" x14ac:dyDescent="0.2">
      <c r="A34" s="14" t="s">
        <v>38</v>
      </c>
      <c r="B34" s="20" t="s">
        <v>39</v>
      </c>
      <c r="C34" s="26">
        <v>13</v>
      </c>
      <c r="D34" s="29">
        <v>2.1538461538461537</v>
      </c>
      <c r="E34" s="26">
        <v>5</v>
      </c>
      <c r="F34" s="26">
        <v>4</v>
      </c>
      <c r="G34" s="26">
        <v>2</v>
      </c>
      <c r="H34" s="26">
        <v>1</v>
      </c>
      <c r="I34" s="26">
        <v>1</v>
      </c>
      <c r="J34" s="26"/>
      <c r="K34" s="26"/>
      <c r="L34" s="26"/>
      <c r="M34" s="26"/>
      <c r="N34" s="26"/>
    </row>
    <row r="35" spans="1:14" s="1" customFormat="1" ht="18.2" customHeight="1" x14ac:dyDescent="0.2">
      <c r="A35" s="14" t="s">
        <v>140</v>
      </c>
      <c r="B35" s="19" t="s">
        <v>141</v>
      </c>
      <c r="C35" s="25">
        <v>128</v>
      </c>
      <c r="D35" s="28">
        <v>2.765625</v>
      </c>
      <c r="E35" s="25">
        <v>36</v>
      </c>
      <c r="F35" s="25">
        <v>25</v>
      </c>
      <c r="G35" s="26">
        <v>30</v>
      </c>
      <c r="H35" s="26">
        <v>21</v>
      </c>
      <c r="I35" s="26">
        <v>8</v>
      </c>
      <c r="J35" s="26">
        <v>3</v>
      </c>
      <c r="K35" s="26">
        <v>4</v>
      </c>
      <c r="L35" s="26">
        <v>1</v>
      </c>
      <c r="M35" s="26"/>
      <c r="N35" s="26"/>
    </row>
    <row r="36" spans="1:14" s="1" customFormat="1" ht="22.7" customHeight="1" x14ac:dyDescent="0.2">
      <c r="A36" s="16" t="s">
        <v>138</v>
      </c>
      <c r="B36" s="22" t="s">
        <v>139</v>
      </c>
      <c r="C36" s="27">
        <v>24</v>
      </c>
      <c r="D36" s="30">
        <v>2.0833333333333335</v>
      </c>
      <c r="E36" s="27">
        <v>9</v>
      </c>
      <c r="F36" s="27">
        <v>7</v>
      </c>
      <c r="G36" s="27">
        <v>5</v>
      </c>
      <c r="H36" s="27">
        <v>3</v>
      </c>
      <c r="I36" s="27"/>
      <c r="J36" s="27"/>
      <c r="K36" s="27"/>
      <c r="L36" s="27"/>
      <c r="M36" s="27"/>
      <c r="N36" s="27"/>
    </row>
    <row r="37" spans="1:14" s="1" customFormat="1" ht="14.1" customHeight="1" x14ac:dyDescent="0.2">
      <c r="A37" s="8" t="s">
        <v>18</v>
      </c>
      <c r="B37" s="9" t="s">
        <v>19</v>
      </c>
      <c r="C37" s="10">
        <v>243</v>
      </c>
      <c r="D37" s="11">
        <v>2.2962962962962963</v>
      </c>
      <c r="E37" s="10">
        <v>90</v>
      </c>
      <c r="F37" s="10">
        <v>64</v>
      </c>
      <c r="G37" s="10">
        <v>47</v>
      </c>
      <c r="H37" s="10">
        <v>23</v>
      </c>
      <c r="I37" s="10">
        <v>12</v>
      </c>
      <c r="J37" s="10">
        <v>2</v>
      </c>
      <c r="K37" s="10">
        <v>5</v>
      </c>
      <c r="L37" s="10"/>
      <c r="M37" s="10"/>
      <c r="N37" s="10"/>
    </row>
    <row r="38" spans="1:14" s="1" customFormat="1" ht="14.1" customHeight="1" x14ac:dyDescent="0.2">
      <c r="A38" s="8" t="s">
        <v>136</v>
      </c>
      <c r="B38" s="9" t="s">
        <v>137</v>
      </c>
      <c r="C38" s="10">
        <v>36</v>
      </c>
      <c r="D38" s="11">
        <v>2.1388888888888888</v>
      </c>
      <c r="E38" s="10">
        <v>16</v>
      </c>
      <c r="F38" s="10">
        <v>5</v>
      </c>
      <c r="G38" s="10">
        <v>9</v>
      </c>
      <c r="H38" s="10">
        <v>6</v>
      </c>
      <c r="I38" s="10"/>
      <c r="J38" s="10"/>
      <c r="K38" s="10"/>
      <c r="L38" s="10"/>
      <c r="M38" s="10"/>
      <c r="N38" s="10"/>
    </row>
    <row r="39" spans="1:14" s="1" customFormat="1" ht="14.1" customHeight="1" x14ac:dyDescent="0.2">
      <c r="A39" s="8" t="s">
        <v>16</v>
      </c>
      <c r="B39" s="9" t="s">
        <v>17</v>
      </c>
      <c r="C39" s="10">
        <v>35</v>
      </c>
      <c r="D39" s="11">
        <v>1.8857142857142857</v>
      </c>
      <c r="E39" s="10">
        <v>18</v>
      </c>
      <c r="F39" s="10">
        <v>11</v>
      </c>
      <c r="G39" s="10">
        <v>3</v>
      </c>
      <c r="H39" s="10">
        <v>1</v>
      </c>
      <c r="I39" s="10">
        <v>1</v>
      </c>
      <c r="J39" s="10"/>
      <c r="K39" s="10"/>
      <c r="L39" s="10">
        <v>1</v>
      </c>
      <c r="M39" s="10"/>
      <c r="N39" s="10"/>
    </row>
    <row r="40" spans="1:14" s="1" customFormat="1" ht="14.1" customHeight="1" x14ac:dyDescent="0.2">
      <c r="A40" s="8" t="s">
        <v>202</v>
      </c>
      <c r="B40" s="9" t="s">
        <v>203</v>
      </c>
      <c r="C40" s="10">
        <v>14</v>
      </c>
      <c r="D40" s="11">
        <v>2.2142857142857144</v>
      </c>
      <c r="E40" s="10">
        <v>4</v>
      </c>
      <c r="F40" s="10">
        <v>5</v>
      </c>
      <c r="G40" s="10">
        <v>4</v>
      </c>
      <c r="H40" s="10"/>
      <c r="I40" s="10">
        <v>1</v>
      </c>
      <c r="J40" s="10"/>
      <c r="K40" s="10"/>
      <c r="L40" s="10"/>
      <c r="M40" s="10"/>
      <c r="N40" s="10"/>
    </row>
    <row r="41" spans="1:14" s="1" customFormat="1" ht="14.1" customHeight="1" x14ac:dyDescent="0.2">
      <c r="A41" s="8" t="s">
        <v>46</v>
      </c>
      <c r="B41" s="9" t="s">
        <v>47</v>
      </c>
      <c r="C41" s="10">
        <v>20</v>
      </c>
      <c r="D41" s="11">
        <v>2.2999999999999998</v>
      </c>
      <c r="E41" s="10">
        <v>7</v>
      </c>
      <c r="F41" s="10">
        <v>6</v>
      </c>
      <c r="G41" s="10">
        <v>3</v>
      </c>
      <c r="H41" s="10">
        <v>2</v>
      </c>
      <c r="I41" s="10">
        <v>2</v>
      </c>
      <c r="J41" s="10"/>
      <c r="K41" s="10"/>
      <c r="L41" s="10"/>
      <c r="M41" s="10"/>
      <c r="N41" s="10"/>
    </row>
    <row r="42" spans="1:14" s="1" customFormat="1" ht="14.1" customHeight="1" x14ac:dyDescent="0.2">
      <c r="A42" s="8" t="s">
        <v>134</v>
      </c>
      <c r="B42" s="9" t="s">
        <v>135</v>
      </c>
      <c r="C42" s="10">
        <v>104</v>
      </c>
      <c r="D42" s="11">
        <v>2.125</v>
      </c>
      <c r="E42" s="10">
        <v>45</v>
      </c>
      <c r="F42" s="10">
        <v>25</v>
      </c>
      <c r="G42" s="10">
        <v>15</v>
      </c>
      <c r="H42" s="10">
        <v>15</v>
      </c>
      <c r="I42" s="10">
        <v>3</v>
      </c>
      <c r="J42" s="10">
        <v>1</v>
      </c>
      <c r="K42" s="10"/>
      <c r="L42" s="10"/>
      <c r="M42" s="10"/>
      <c r="N42" s="10"/>
    </row>
    <row r="43" spans="1:14" s="1" customFormat="1" ht="14.1" customHeight="1" x14ac:dyDescent="0.2">
      <c r="A43" s="4" t="s">
        <v>174</v>
      </c>
      <c r="B43" s="5" t="s">
        <v>175</v>
      </c>
      <c r="C43" s="6">
        <v>84</v>
      </c>
      <c r="D43" s="7">
        <v>2.2261904761904763</v>
      </c>
      <c r="E43" s="6">
        <v>38</v>
      </c>
      <c r="F43" s="6">
        <v>18</v>
      </c>
      <c r="G43" s="6">
        <v>11</v>
      </c>
      <c r="H43" s="6">
        <v>7</v>
      </c>
      <c r="I43" s="6">
        <v>8</v>
      </c>
      <c r="J43" s="6">
        <v>2</v>
      </c>
      <c r="K43" s="6"/>
      <c r="L43" s="6"/>
      <c r="M43" s="6"/>
      <c r="N43" s="6"/>
    </row>
    <row r="44" spans="1:14" s="1" customFormat="1" ht="14.1" customHeight="1" x14ac:dyDescent="0.2">
      <c r="A44" s="4" t="s">
        <v>220</v>
      </c>
      <c r="B44" s="5" t="s">
        <v>221</v>
      </c>
      <c r="C44" s="6">
        <v>78</v>
      </c>
      <c r="D44" s="7">
        <v>2.3076923076923075</v>
      </c>
      <c r="E44" s="6">
        <v>34</v>
      </c>
      <c r="F44" s="6">
        <v>14</v>
      </c>
      <c r="G44" s="6">
        <v>16</v>
      </c>
      <c r="H44" s="6">
        <v>7</v>
      </c>
      <c r="I44" s="6">
        <v>3</v>
      </c>
      <c r="J44" s="6">
        <v>3</v>
      </c>
      <c r="K44" s="6"/>
      <c r="L44" s="6">
        <v>1</v>
      </c>
      <c r="M44" s="6"/>
      <c r="N44" s="6"/>
    </row>
    <row r="45" spans="1:14" s="1" customFormat="1" ht="14.1" customHeight="1" x14ac:dyDescent="0.2">
      <c r="A45" s="14" t="s">
        <v>88</v>
      </c>
      <c r="B45" s="19" t="s">
        <v>89</v>
      </c>
      <c r="C45" s="27">
        <v>29</v>
      </c>
      <c r="D45" s="30">
        <v>2.7931034482758621</v>
      </c>
      <c r="E45" s="27">
        <v>8</v>
      </c>
      <c r="F45" s="27">
        <v>8</v>
      </c>
      <c r="G45" s="27">
        <v>2</v>
      </c>
      <c r="H45" s="27">
        <v>7</v>
      </c>
      <c r="I45" s="27">
        <v>3</v>
      </c>
      <c r="J45" s="27"/>
      <c r="K45" s="27"/>
      <c r="L45" s="27">
        <v>1</v>
      </c>
      <c r="M45" s="27"/>
      <c r="N45" s="27"/>
    </row>
    <row r="46" spans="1:14" s="1" customFormat="1" ht="14.1" customHeight="1" x14ac:dyDescent="0.2">
      <c r="A46" s="14" t="s">
        <v>132</v>
      </c>
      <c r="B46" s="20" t="s">
        <v>133</v>
      </c>
      <c r="C46" s="26">
        <v>27</v>
      </c>
      <c r="D46" s="29">
        <v>1.7777777777777777</v>
      </c>
      <c r="E46" s="26">
        <v>10</v>
      </c>
      <c r="F46" s="26">
        <v>13</v>
      </c>
      <c r="G46" s="26">
        <v>4</v>
      </c>
      <c r="H46" s="26"/>
      <c r="I46" s="26"/>
      <c r="J46" s="26"/>
      <c r="K46" s="26"/>
      <c r="L46" s="26"/>
      <c r="M46" s="26"/>
      <c r="N46" s="26"/>
    </row>
    <row r="47" spans="1:14" s="1" customFormat="1" ht="18.2" customHeight="1" x14ac:dyDescent="0.2">
      <c r="A47" s="14" t="s">
        <v>44</v>
      </c>
      <c r="B47" s="19" t="s">
        <v>45</v>
      </c>
      <c r="C47" s="25">
        <v>20</v>
      </c>
      <c r="D47" s="28">
        <v>2.4</v>
      </c>
      <c r="E47" s="25">
        <v>6</v>
      </c>
      <c r="F47" s="25">
        <v>6</v>
      </c>
      <c r="G47" s="26">
        <v>4</v>
      </c>
      <c r="H47" s="26">
        <v>3</v>
      </c>
      <c r="I47" s="26"/>
      <c r="J47" s="26">
        <v>1</v>
      </c>
      <c r="K47" s="26"/>
      <c r="L47" s="26"/>
      <c r="M47" s="26"/>
      <c r="N47" s="26"/>
    </row>
    <row r="48" spans="1:14" s="1" customFormat="1" ht="22.7" customHeight="1" x14ac:dyDescent="0.2">
      <c r="A48" s="16" t="s">
        <v>130</v>
      </c>
      <c r="B48" s="22" t="s">
        <v>131</v>
      </c>
      <c r="C48" s="27">
        <v>135</v>
      </c>
      <c r="D48" s="30">
        <v>2.2740740740740741</v>
      </c>
      <c r="E48" s="27">
        <v>54</v>
      </c>
      <c r="F48" s="27">
        <v>29</v>
      </c>
      <c r="G48" s="27">
        <v>23</v>
      </c>
      <c r="H48" s="27">
        <v>21</v>
      </c>
      <c r="I48" s="27">
        <v>6</v>
      </c>
      <c r="J48" s="27">
        <v>2</v>
      </c>
      <c r="K48" s="27"/>
      <c r="L48" s="27"/>
      <c r="M48" s="27"/>
      <c r="N48" s="27"/>
    </row>
    <row r="49" spans="1:14" s="1" customFormat="1" ht="14.1" customHeight="1" x14ac:dyDescent="0.2">
      <c r="A49" s="8" t="s">
        <v>68</v>
      </c>
      <c r="B49" s="9" t="s">
        <v>69</v>
      </c>
      <c r="C49" s="10">
        <v>85</v>
      </c>
      <c r="D49" s="11">
        <v>2.388235294117647</v>
      </c>
      <c r="E49" s="10">
        <v>25</v>
      </c>
      <c r="F49" s="10">
        <v>27</v>
      </c>
      <c r="G49" s="10">
        <v>17</v>
      </c>
      <c r="H49" s="10">
        <v>9</v>
      </c>
      <c r="I49" s="10">
        <v>5</v>
      </c>
      <c r="J49" s="10">
        <v>2</v>
      </c>
      <c r="K49" s="10"/>
      <c r="L49" s="10"/>
      <c r="M49" s="10"/>
      <c r="N49" s="10"/>
    </row>
    <row r="50" spans="1:14" s="1" customFormat="1" ht="14.1" customHeight="1" x14ac:dyDescent="0.2">
      <c r="A50" s="8" t="s">
        <v>218</v>
      </c>
      <c r="B50" s="9" t="s">
        <v>219</v>
      </c>
      <c r="C50" s="10">
        <v>12</v>
      </c>
      <c r="D50" s="11">
        <v>1.5833333333333333</v>
      </c>
      <c r="E50" s="10">
        <v>8</v>
      </c>
      <c r="F50" s="10">
        <v>3</v>
      </c>
      <c r="G50" s="10"/>
      <c r="H50" s="10"/>
      <c r="I50" s="10">
        <v>1</v>
      </c>
      <c r="J50" s="10"/>
      <c r="K50" s="10"/>
      <c r="L50" s="10"/>
      <c r="M50" s="10"/>
      <c r="N50" s="10"/>
    </row>
    <row r="51" spans="1:14" s="1" customFormat="1" ht="14.1" customHeight="1" x14ac:dyDescent="0.2">
      <c r="A51" s="8" t="s">
        <v>276</v>
      </c>
      <c r="B51" s="9" t="s">
        <v>277</v>
      </c>
      <c r="C51" s="10">
        <v>57</v>
      </c>
      <c r="D51" s="11">
        <v>2.0175438596491229</v>
      </c>
      <c r="E51" s="10">
        <v>22</v>
      </c>
      <c r="F51" s="10">
        <v>21</v>
      </c>
      <c r="G51" s="10">
        <v>7</v>
      </c>
      <c r="H51" s="10">
        <v>5</v>
      </c>
      <c r="I51" s="10">
        <v>2</v>
      </c>
      <c r="J51" s="10"/>
      <c r="K51" s="10"/>
      <c r="L51" s="10"/>
      <c r="M51" s="10"/>
      <c r="N51" s="10"/>
    </row>
    <row r="52" spans="1:14" s="1" customFormat="1" ht="14.1" customHeight="1" x14ac:dyDescent="0.2">
      <c r="A52" s="8" t="s">
        <v>274</v>
      </c>
      <c r="B52" s="9" t="s">
        <v>275</v>
      </c>
      <c r="C52" s="10">
        <v>12</v>
      </c>
      <c r="D52" s="11">
        <v>2.5833333333333335</v>
      </c>
      <c r="E52" s="10">
        <v>2</v>
      </c>
      <c r="F52" s="10">
        <v>5</v>
      </c>
      <c r="G52" s="10">
        <v>2</v>
      </c>
      <c r="H52" s="10">
        <v>2</v>
      </c>
      <c r="I52" s="10">
        <v>1</v>
      </c>
      <c r="J52" s="10"/>
      <c r="K52" s="10"/>
      <c r="L52" s="10"/>
      <c r="M52" s="10"/>
      <c r="N52" s="10"/>
    </row>
    <row r="53" spans="1:14" s="1" customFormat="1" ht="14.1" customHeight="1" x14ac:dyDescent="0.2">
      <c r="A53" s="8" t="s">
        <v>216</v>
      </c>
      <c r="B53" s="9" t="s">
        <v>217</v>
      </c>
      <c r="C53" s="10">
        <v>22</v>
      </c>
      <c r="D53" s="11">
        <v>1.9545454545454546</v>
      </c>
      <c r="E53" s="10">
        <v>12</v>
      </c>
      <c r="F53" s="10">
        <v>4</v>
      </c>
      <c r="G53" s="10">
        <v>3</v>
      </c>
      <c r="H53" s="10">
        <v>1</v>
      </c>
      <c r="I53" s="10">
        <v>2</v>
      </c>
      <c r="J53" s="10"/>
      <c r="K53" s="10"/>
      <c r="L53" s="10"/>
      <c r="M53" s="10"/>
      <c r="N53" s="10"/>
    </row>
    <row r="54" spans="1:14" s="1" customFormat="1" ht="14.1" customHeight="1" x14ac:dyDescent="0.2">
      <c r="A54" s="8" t="s">
        <v>272</v>
      </c>
      <c r="B54" s="9" t="s">
        <v>273</v>
      </c>
      <c r="C54" s="10">
        <v>25</v>
      </c>
      <c r="D54" s="11">
        <v>2.48</v>
      </c>
      <c r="E54" s="10">
        <v>8</v>
      </c>
      <c r="F54" s="10">
        <v>7</v>
      </c>
      <c r="G54" s="10">
        <v>3</v>
      </c>
      <c r="H54" s="10">
        <v>5</v>
      </c>
      <c r="I54" s="10">
        <v>1</v>
      </c>
      <c r="J54" s="10">
        <v>1</v>
      </c>
      <c r="K54" s="10"/>
      <c r="L54" s="10"/>
      <c r="M54" s="10"/>
      <c r="N54" s="10"/>
    </row>
    <row r="55" spans="1:14" s="1" customFormat="1" ht="14.1" customHeight="1" x14ac:dyDescent="0.2">
      <c r="A55" s="8" t="s">
        <v>128</v>
      </c>
      <c r="B55" s="9" t="s">
        <v>129</v>
      </c>
      <c r="C55" s="10">
        <v>367</v>
      </c>
      <c r="D55" s="11">
        <v>2.3923705722070845</v>
      </c>
      <c r="E55" s="10">
        <v>150</v>
      </c>
      <c r="F55" s="10">
        <v>83</v>
      </c>
      <c r="G55" s="10">
        <v>53</v>
      </c>
      <c r="H55" s="10">
        <v>45</v>
      </c>
      <c r="I55" s="10">
        <v>19</v>
      </c>
      <c r="J55" s="10">
        <v>9</v>
      </c>
      <c r="K55" s="10">
        <v>2</v>
      </c>
      <c r="L55" s="10">
        <v>6</v>
      </c>
      <c r="M55" s="10"/>
      <c r="N55" s="10"/>
    </row>
    <row r="56" spans="1:14" s="1" customFormat="1" ht="14.1" customHeight="1" x14ac:dyDescent="0.2">
      <c r="A56" s="8" t="s">
        <v>270</v>
      </c>
      <c r="B56" s="9" t="s">
        <v>271</v>
      </c>
      <c r="C56" s="10">
        <v>282</v>
      </c>
      <c r="D56" s="11">
        <v>2.2411347517730498</v>
      </c>
      <c r="E56" s="10">
        <v>132</v>
      </c>
      <c r="F56" s="10">
        <v>50</v>
      </c>
      <c r="G56" s="10">
        <v>44</v>
      </c>
      <c r="H56" s="10">
        <v>27</v>
      </c>
      <c r="I56" s="10">
        <v>19</v>
      </c>
      <c r="J56" s="10">
        <v>6</v>
      </c>
      <c r="K56" s="10">
        <v>3</v>
      </c>
      <c r="L56" s="10">
        <v>1</v>
      </c>
      <c r="M56" s="10"/>
      <c r="N56" s="10"/>
    </row>
    <row r="57" spans="1:14" s="1" customFormat="1" ht="14.1" customHeight="1" x14ac:dyDescent="0.2">
      <c r="A57" s="8" t="s">
        <v>126</v>
      </c>
      <c r="B57" s="9" t="s">
        <v>127</v>
      </c>
      <c r="C57" s="10">
        <v>341</v>
      </c>
      <c r="D57" s="11">
        <v>2.0234604105571847</v>
      </c>
      <c r="E57" s="10">
        <v>155</v>
      </c>
      <c r="F57" s="10">
        <v>96</v>
      </c>
      <c r="G57" s="10">
        <v>43</v>
      </c>
      <c r="H57" s="10">
        <v>28</v>
      </c>
      <c r="I57" s="10">
        <v>15</v>
      </c>
      <c r="J57" s="10">
        <v>2</v>
      </c>
      <c r="K57" s="10">
        <v>1</v>
      </c>
      <c r="L57" s="10">
        <v>1</v>
      </c>
      <c r="M57" s="10"/>
      <c r="N57" s="10"/>
    </row>
    <row r="58" spans="1:14" s="1" customFormat="1" ht="14.1" customHeight="1" x14ac:dyDescent="0.2">
      <c r="A58" s="8" t="s">
        <v>162</v>
      </c>
      <c r="B58" s="9" t="s">
        <v>163</v>
      </c>
      <c r="C58" s="10">
        <v>11</v>
      </c>
      <c r="D58" s="11">
        <v>2.3636363636363638</v>
      </c>
      <c r="E58" s="10">
        <v>3</v>
      </c>
      <c r="F58" s="10">
        <v>4</v>
      </c>
      <c r="G58" s="10">
        <v>2</v>
      </c>
      <c r="H58" s="10">
        <v>1</v>
      </c>
      <c r="I58" s="10">
        <v>1</v>
      </c>
      <c r="J58" s="10"/>
      <c r="K58" s="10"/>
      <c r="L58" s="10"/>
      <c r="M58" s="10"/>
      <c r="N58" s="10"/>
    </row>
    <row r="59" spans="1:14" s="1" customFormat="1" ht="14.1" customHeight="1" x14ac:dyDescent="0.2">
      <c r="A59" s="8" t="s">
        <v>160</v>
      </c>
      <c r="B59" s="9" t="s">
        <v>161</v>
      </c>
      <c r="C59" s="10">
        <v>59</v>
      </c>
      <c r="D59" s="11">
        <v>2.2203389830508473</v>
      </c>
      <c r="E59" s="10">
        <v>24</v>
      </c>
      <c r="F59" s="10">
        <v>15</v>
      </c>
      <c r="G59" s="10">
        <v>9</v>
      </c>
      <c r="H59" s="10">
        <v>5</v>
      </c>
      <c r="I59" s="10">
        <v>6</v>
      </c>
      <c r="J59" s="10"/>
      <c r="K59" s="10"/>
      <c r="L59" s="10"/>
      <c r="M59" s="10"/>
      <c r="N59" s="10"/>
    </row>
    <row r="60" spans="1:14" s="1" customFormat="1" ht="14.1" customHeight="1" x14ac:dyDescent="0.2">
      <c r="A60" s="8" t="s">
        <v>172</v>
      </c>
      <c r="B60" s="9" t="s">
        <v>173</v>
      </c>
      <c r="C60" s="10">
        <v>299</v>
      </c>
      <c r="D60" s="11">
        <v>2.0301003344481607</v>
      </c>
      <c r="E60" s="10">
        <v>142</v>
      </c>
      <c r="F60" s="10">
        <v>71</v>
      </c>
      <c r="G60" s="10">
        <v>48</v>
      </c>
      <c r="H60" s="10">
        <v>20</v>
      </c>
      <c r="I60" s="10">
        <v>10</v>
      </c>
      <c r="J60" s="10">
        <v>7</v>
      </c>
      <c r="K60" s="10">
        <v>1</v>
      </c>
      <c r="L60" s="10"/>
      <c r="M60" s="10"/>
      <c r="N60" s="10"/>
    </row>
    <row r="61" spans="1:14" s="1" customFormat="1" ht="14.1" customHeight="1" x14ac:dyDescent="0.2">
      <c r="A61" s="8" t="s">
        <v>192</v>
      </c>
      <c r="B61" s="9" t="s">
        <v>193</v>
      </c>
      <c r="C61" s="10">
        <v>29</v>
      </c>
      <c r="D61" s="11">
        <v>2.1724137931034484</v>
      </c>
      <c r="E61" s="10">
        <v>11</v>
      </c>
      <c r="F61" s="10">
        <v>8</v>
      </c>
      <c r="G61" s="10">
        <v>5</v>
      </c>
      <c r="H61" s="10">
        <v>4</v>
      </c>
      <c r="I61" s="10">
        <v>1</v>
      </c>
      <c r="J61" s="10"/>
      <c r="K61" s="10"/>
      <c r="L61" s="10"/>
      <c r="M61" s="10"/>
      <c r="N61" s="10"/>
    </row>
    <row r="62" spans="1:14" s="1" customFormat="1" ht="14.1" customHeight="1" x14ac:dyDescent="0.2">
      <c r="A62" s="8" t="s">
        <v>268</v>
      </c>
      <c r="B62" s="9" t="s">
        <v>269</v>
      </c>
      <c r="C62" s="10">
        <v>22</v>
      </c>
      <c r="D62" s="11">
        <v>2.5909090909090908</v>
      </c>
      <c r="E62" s="10">
        <v>5</v>
      </c>
      <c r="F62" s="10">
        <v>7</v>
      </c>
      <c r="G62" s="10">
        <v>7</v>
      </c>
      <c r="H62" s="10">
        <v>1</v>
      </c>
      <c r="I62" s="10">
        <v>1</v>
      </c>
      <c r="J62" s="10"/>
      <c r="K62" s="10"/>
      <c r="L62" s="10">
        <v>1</v>
      </c>
      <c r="M62" s="10"/>
      <c r="N62" s="10"/>
    </row>
    <row r="63" spans="1:14" s="1" customFormat="1" ht="14.1" customHeight="1" x14ac:dyDescent="0.2">
      <c r="A63" s="8" t="s">
        <v>158</v>
      </c>
      <c r="B63" s="9" t="s">
        <v>159</v>
      </c>
      <c r="C63" s="10">
        <v>11</v>
      </c>
      <c r="D63" s="11">
        <v>2.4545454545454546</v>
      </c>
      <c r="E63" s="10">
        <v>5</v>
      </c>
      <c r="F63" s="10">
        <v>2</v>
      </c>
      <c r="G63" s="10"/>
      <c r="H63" s="10">
        <v>2</v>
      </c>
      <c r="I63" s="10">
        <v>2</v>
      </c>
      <c r="J63" s="10"/>
      <c r="K63" s="10"/>
      <c r="L63" s="10"/>
      <c r="M63" s="10"/>
      <c r="N63" s="10"/>
    </row>
    <row r="64" spans="1:14" s="1" customFormat="1" ht="14.1" customHeight="1" x14ac:dyDescent="0.2">
      <c r="A64" s="8" t="s">
        <v>124</v>
      </c>
      <c r="B64" s="9" t="s">
        <v>125</v>
      </c>
      <c r="C64" s="10">
        <v>39</v>
      </c>
      <c r="D64" s="11">
        <v>2.3076923076923075</v>
      </c>
      <c r="E64" s="10">
        <v>15</v>
      </c>
      <c r="F64" s="10">
        <v>13</v>
      </c>
      <c r="G64" s="10">
        <v>2</v>
      </c>
      <c r="H64" s="10">
        <v>3</v>
      </c>
      <c r="I64" s="10">
        <v>5</v>
      </c>
      <c r="J64" s="10">
        <v>1</v>
      </c>
      <c r="K64" s="10"/>
      <c r="L64" s="10"/>
      <c r="M64" s="10"/>
      <c r="N64" s="10"/>
    </row>
    <row r="65" spans="1:14" s="1" customFormat="1" ht="14.1" customHeight="1" x14ac:dyDescent="0.2">
      <c r="A65" s="8" t="s">
        <v>86</v>
      </c>
      <c r="B65" s="9" t="s">
        <v>87</v>
      </c>
      <c r="C65" s="10">
        <v>41</v>
      </c>
      <c r="D65" s="11">
        <v>2.1951219512195124</v>
      </c>
      <c r="E65" s="10">
        <v>21</v>
      </c>
      <c r="F65" s="10">
        <v>5</v>
      </c>
      <c r="G65" s="10">
        <v>6</v>
      </c>
      <c r="H65" s="10">
        <v>4</v>
      </c>
      <c r="I65" s="10">
        <v>5</v>
      </c>
      <c r="J65" s="10"/>
      <c r="K65" s="10"/>
      <c r="L65" s="10"/>
      <c r="M65" s="10"/>
      <c r="N65" s="10"/>
    </row>
    <row r="66" spans="1:14" s="1" customFormat="1" ht="14.1" customHeight="1" x14ac:dyDescent="0.2">
      <c r="A66" s="8" t="s">
        <v>170</v>
      </c>
      <c r="B66" s="9" t="s">
        <v>171</v>
      </c>
      <c r="C66" s="10">
        <v>64</v>
      </c>
      <c r="D66" s="11">
        <v>2.21875</v>
      </c>
      <c r="E66" s="10">
        <v>26</v>
      </c>
      <c r="F66" s="10">
        <v>14</v>
      </c>
      <c r="G66" s="10">
        <v>16</v>
      </c>
      <c r="H66" s="10">
        <v>4</v>
      </c>
      <c r="I66" s="10">
        <v>2</v>
      </c>
      <c r="J66" s="10">
        <v>1</v>
      </c>
      <c r="K66" s="10"/>
      <c r="L66" s="10">
        <v>1</v>
      </c>
      <c r="M66" s="10"/>
      <c r="N66" s="10"/>
    </row>
    <row r="67" spans="1:14" s="1" customFormat="1" ht="14.1" customHeight="1" x14ac:dyDescent="0.2">
      <c r="A67" s="8" t="s">
        <v>122</v>
      </c>
      <c r="B67" s="9" t="s">
        <v>123</v>
      </c>
      <c r="C67" s="10">
        <v>17762</v>
      </c>
      <c r="D67" s="11">
        <v>2.4255151446909133</v>
      </c>
      <c r="E67" s="10">
        <v>7773</v>
      </c>
      <c r="F67" s="10">
        <v>3410</v>
      </c>
      <c r="G67" s="10">
        <v>2124</v>
      </c>
      <c r="H67" s="10">
        <v>1918</v>
      </c>
      <c r="I67" s="10">
        <v>1461</v>
      </c>
      <c r="J67" s="10">
        <v>717</v>
      </c>
      <c r="K67" s="10">
        <v>210</v>
      </c>
      <c r="L67" s="10">
        <v>149</v>
      </c>
      <c r="M67" s="10"/>
      <c r="N67" s="10"/>
    </row>
    <row r="68" spans="1:14" s="1" customFormat="1" ht="14.1" customHeight="1" x14ac:dyDescent="0.2">
      <c r="A68" s="8" t="s">
        <v>120</v>
      </c>
      <c r="B68" s="9" t="s">
        <v>121</v>
      </c>
      <c r="C68" s="10">
        <v>51</v>
      </c>
      <c r="D68" s="11">
        <v>2.2745098039215685</v>
      </c>
      <c r="E68" s="10">
        <v>23</v>
      </c>
      <c r="F68" s="10">
        <v>13</v>
      </c>
      <c r="G68" s="10">
        <v>4</v>
      </c>
      <c r="H68" s="10">
        <v>6</v>
      </c>
      <c r="I68" s="10">
        <v>2</v>
      </c>
      <c r="J68" s="10">
        <v>2</v>
      </c>
      <c r="K68" s="10"/>
      <c r="L68" s="10">
        <v>1</v>
      </c>
      <c r="M68" s="10"/>
      <c r="N68" s="10"/>
    </row>
    <row r="69" spans="1:14" s="1" customFormat="1" ht="14.1" customHeight="1" x14ac:dyDescent="0.2">
      <c r="A69" s="8" t="s">
        <v>242</v>
      </c>
      <c r="B69" s="9" t="s">
        <v>243</v>
      </c>
      <c r="C69" s="10">
        <v>20</v>
      </c>
      <c r="D69" s="11">
        <v>2.7</v>
      </c>
      <c r="E69" s="10">
        <v>6</v>
      </c>
      <c r="F69" s="10">
        <v>5</v>
      </c>
      <c r="G69" s="10">
        <v>5</v>
      </c>
      <c r="H69" s="10">
        <v>2</v>
      </c>
      <c r="I69" s="10">
        <v>1</v>
      </c>
      <c r="J69" s="10"/>
      <c r="K69" s="10"/>
      <c r="L69" s="10">
        <v>1</v>
      </c>
      <c r="M69" s="10"/>
      <c r="N69" s="10"/>
    </row>
    <row r="70" spans="1:14" s="1" customFormat="1" ht="14.1" customHeight="1" x14ac:dyDescent="0.2">
      <c r="A70" s="8" t="s">
        <v>66</v>
      </c>
      <c r="B70" s="9" t="s">
        <v>67</v>
      </c>
      <c r="C70" s="10">
        <v>39</v>
      </c>
      <c r="D70" s="11">
        <v>2.4615384615384617</v>
      </c>
      <c r="E70" s="10">
        <v>16</v>
      </c>
      <c r="F70" s="10">
        <v>6</v>
      </c>
      <c r="G70" s="10">
        <v>9</v>
      </c>
      <c r="H70" s="10">
        <v>5</v>
      </c>
      <c r="I70" s="10">
        <v>1</v>
      </c>
      <c r="J70" s="10">
        <v>1</v>
      </c>
      <c r="K70" s="10"/>
      <c r="L70" s="10">
        <v>1</v>
      </c>
      <c r="M70" s="10"/>
      <c r="N70" s="10"/>
    </row>
    <row r="71" spans="1:14" s="1" customFormat="1" ht="14.1" customHeight="1" x14ac:dyDescent="0.2">
      <c r="A71" s="8" t="s">
        <v>214</v>
      </c>
      <c r="B71" s="9" t="s">
        <v>215</v>
      </c>
      <c r="C71" s="10">
        <v>77</v>
      </c>
      <c r="D71" s="11">
        <v>2.5974025974025974</v>
      </c>
      <c r="E71" s="10">
        <v>23</v>
      </c>
      <c r="F71" s="10">
        <v>23</v>
      </c>
      <c r="G71" s="10">
        <v>13</v>
      </c>
      <c r="H71" s="10">
        <v>8</v>
      </c>
      <c r="I71" s="10">
        <v>7</v>
      </c>
      <c r="J71" s="10">
        <v>1</v>
      </c>
      <c r="K71" s="10">
        <v>1</v>
      </c>
      <c r="L71" s="10">
        <v>1</v>
      </c>
      <c r="M71" s="10"/>
      <c r="N71" s="10"/>
    </row>
    <row r="72" spans="1:14" s="1" customFormat="1" ht="14.1" customHeight="1" x14ac:dyDescent="0.2">
      <c r="A72" s="8" t="s">
        <v>266</v>
      </c>
      <c r="B72" s="9" t="s">
        <v>267</v>
      </c>
      <c r="C72" s="10">
        <v>113</v>
      </c>
      <c r="D72" s="11">
        <v>3.1150442477876106</v>
      </c>
      <c r="E72" s="10">
        <v>27</v>
      </c>
      <c r="F72" s="10">
        <v>24</v>
      </c>
      <c r="G72" s="10">
        <v>20</v>
      </c>
      <c r="H72" s="10">
        <v>16</v>
      </c>
      <c r="I72" s="10">
        <v>13</v>
      </c>
      <c r="J72" s="10">
        <v>7</v>
      </c>
      <c r="K72" s="10">
        <v>4</v>
      </c>
      <c r="L72" s="10">
        <v>2</v>
      </c>
      <c r="M72" s="10"/>
      <c r="N72" s="10"/>
    </row>
    <row r="73" spans="1:14" s="1" customFormat="1" ht="14.1" customHeight="1" x14ac:dyDescent="0.2">
      <c r="A73" s="8" t="s">
        <v>190</v>
      </c>
      <c r="B73" s="9" t="s">
        <v>191</v>
      </c>
      <c r="C73" s="10">
        <v>44</v>
      </c>
      <c r="D73" s="11">
        <v>2.1590909090909092</v>
      </c>
      <c r="E73" s="10">
        <v>16</v>
      </c>
      <c r="F73" s="10">
        <v>15</v>
      </c>
      <c r="G73" s="10">
        <v>6</v>
      </c>
      <c r="H73" s="10">
        <v>5</v>
      </c>
      <c r="I73" s="10">
        <v>1</v>
      </c>
      <c r="J73" s="10">
        <v>1</v>
      </c>
      <c r="K73" s="10"/>
      <c r="L73" s="10"/>
      <c r="M73" s="10"/>
      <c r="N73" s="10"/>
    </row>
    <row r="74" spans="1:14" s="1" customFormat="1" ht="14.1" customHeight="1" x14ac:dyDescent="0.2">
      <c r="A74" s="8" t="s">
        <v>64</v>
      </c>
      <c r="B74" s="9" t="s">
        <v>65</v>
      </c>
      <c r="C74" s="10">
        <v>60</v>
      </c>
      <c r="D74" s="11">
        <v>2.3166666666666669</v>
      </c>
      <c r="E74" s="10">
        <v>23</v>
      </c>
      <c r="F74" s="10">
        <v>12</v>
      </c>
      <c r="G74" s="10">
        <v>14</v>
      </c>
      <c r="H74" s="10">
        <v>7</v>
      </c>
      <c r="I74" s="10">
        <v>2</v>
      </c>
      <c r="J74" s="10">
        <v>2</v>
      </c>
      <c r="K74" s="10"/>
      <c r="L74" s="10"/>
      <c r="M74" s="10"/>
      <c r="N74" s="10"/>
    </row>
    <row r="75" spans="1:14" s="1" customFormat="1" ht="14.1" customHeight="1" x14ac:dyDescent="0.2">
      <c r="A75" s="8" t="s">
        <v>62</v>
      </c>
      <c r="B75" s="9" t="s">
        <v>63</v>
      </c>
      <c r="C75" s="10">
        <v>360</v>
      </c>
      <c r="D75" s="11">
        <v>2.2416666666666667</v>
      </c>
      <c r="E75" s="10">
        <v>140</v>
      </c>
      <c r="F75" s="10">
        <v>101</v>
      </c>
      <c r="G75" s="10">
        <v>58</v>
      </c>
      <c r="H75" s="10">
        <v>34</v>
      </c>
      <c r="I75" s="10">
        <v>17</v>
      </c>
      <c r="J75" s="10">
        <v>8</v>
      </c>
      <c r="K75" s="10"/>
      <c r="L75" s="10">
        <v>2</v>
      </c>
      <c r="M75" s="10"/>
      <c r="N75" s="10"/>
    </row>
    <row r="76" spans="1:14" s="1" customFormat="1" ht="14.1" customHeight="1" x14ac:dyDescent="0.2">
      <c r="A76" s="8" t="s">
        <v>188</v>
      </c>
      <c r="B76" s="9" t="s">
        <v>189</v>
      </c>
      <c r="C76" s="10">
        <v>37</v>
      </c>
      <c r="D76" s="11">
        <v>2.1081081081081079</v>
      </c>
      <c r="E76" s="10">
        <v>14</v>
      </c>
      <c r="F76" s="10">
        <v>15</v>
      </c>
      <c r="G76" s="10">
        <v>4</v>
      </c>
      <c r="H76" s="10">
        <v>1</v>
      </c>
      <c r="I76" s="10">
        <v>1</v>
      </c>
      <c r="J76" s="10">
        <v>1</v>
      </c>
      <c r="K76" s="10">
        <v>1</v>
      </c>
      <c r="L76" s="10"/>
      <c r="M76" s="10"/>
      <c r="N76" s="10"/>
    </row>
    <row r="77" spans="1:14" s="1" customFormat="1" ht="14.1" customHeight="1" x14ac:dyDescent="0.2">
      <c r="A77" s="8" t="s">
        <v>168</v>
      </c>
      <c r="B77" s="9" t="s">
        <v>169</v>
      </c>
      <c r="C77" s="10">
        <v>520</v>
      </c>
      <c r="D77" s="11">
        <v>1.9692307692307693</v>
      </c>
      <c r="E77" s="10">
        <v>259</v>
      </c>
      <c r="F77" s="10">
        <v>118</v>
      </c>
      <c r="G77" s="10">
        <v>79</v>
      </c>
      <c r="H77" s="10">
        <v>41</v>
      </c>
      <c r="I77" s="10">
        <v>15</v>
      </c>
      <c r="J77" s="10">
        <v>5</v>
      </c>
      <c r="K77" s="10">
        <v>2</v>
      </c>
      <c r="L77" s="10">
        <v>1</v>
      </c>
      <c r="M77" s="10"/>
      <c r="N77" s="10"/>
    </row>
    <row r="78" spans="1:14" s="1" customFormat="1" ht="14.1" customHeight="1" x14ac:dyDescent="0.2">
      <c r="A78" s="4" t="s">
        <v>200</v>
      </c>
      <c r="B78" s="5" t="s">
        <v>201</v>
      </c>
      <c r="C78" s="6">
        <v>160</v>
      </c>
      <c r="D78" s="7">
        <v>2.3937499999999998</v>
      </c>
      <c r="E78" s="6">
        <v>57</v>
      </c>
      <c r="F78" s="6">
        <v>45</v>
      </c>
      <c r="G78" s="6">
        <v>20</v>
      </c>
      <c r="H78" s="6">
        <v>21</v>
      </c>
      <c r="I78" s="6">
        <v>12</v>
      </c>
      <c r="J78" s="6">
        <v>4</v>
      </c>
      <c r="K78" s="6"/>
      <c r="L78" s="6">
        <v>1</v>
      </c>
      <c r="M78" s="6"/>
      <c r="N78" s="6"/>
    </row>
    <row r="79" spans="1:14" s="1" customFormat="1" ht="14.1" customHeight="1" x14ac:dyDescent="0.2">
      <c r="A79" s="4" t="s">
        <v>60</v>
      </c>
      <c r="B79" s="5" t="s">
        <v>61</v>
      </c>
      <c r="C79" s="6">
        <v>223</v>
      </c>
      <c r="D79" s="7">
        <v>2.0896860986547083</v>
      </c>
      <c r="E79" s="6">
        <v>105</v>
      </c>
      <c r="F79" s="6">
        <v>48</v>
      </c>
      <c r="G79" s="6">
        <v>36</v>
      </c>
      <c r="H79" s="6">
        <v>20</v>
      </c>
      <c r="I79" s="6">
        <v>9</v>
      </c>
      <c r="J79" s="6">
        <v>3</v>
      </c>
      <c r="K79" s="6">
        <v>2</v>
      </c>
      <c r="L79" s="6"/>
      <c r="M79" s="6"/>
      <c r="N79" s="6"/>
    </row>
    <row r="80" spans="1:14" s="1" customFormat="1" ht="14.1" customHeight="1" x14ac:dyDescent="0.2">
      <c r="A80" s="14" t="s">
        <v>84</v>
      </c>
      <c r="B80" s="19" t="s">
        <v>85</v>
      </c>
      <c r="C80" s="27">
        <v>27</v>
      </c>
      <c r="D80" s="30">
        <v>1.6666666666666667</v>
      </c>
      <c r="E80" s="27">
        <v>18</v>
      </c>
      <c r="F80" s="27">
        <v>4</v>
      </c>
      <c r="G80" s="27">
        <v>2</v>
      </c>
      <c r="H80" s="27">
        <v>2</v>
      </c>
      <c r="I80" s="27">
        <v>1</v>
      </c>
      <c r="J80" s="27"/>
      <c r="K80" s="27"/>
      <c r="L80" s="27"/>
      <c r="M80" s="27"/>
      <c r="N80" s="27"/>
    </row>
    <row r="81" spans="1:14" s="1" customFormat="1" ht="14.1" customHeight="1" x14ac:dyDescent="0.2">
      <c r="A81" s="14" t="s">
        <v>186</v>
      </c>
      <c r="B81" s="20" t="s">
        <v>187</v>
      </c>
      <c r="C81" s="26">
        <v>120</v>
      </c>
      <c r="D81" s="29">
        <v>2.4583333333333335</v>
      </c>
      <c r="E81" s="26">
        <v>40</v>
      </c>
      <c r="F81" s="26">
        <v>36</v>
      </c>
      <c r="G81" s="26">
        <v>14</v>
      </c>
      <c r="H81" s="26">
        <v>18</v>
      </c>
      <c r="I81" s="26">
        <v>6</v>
      </c>
      <c r="J81" s="26">
        <v>4</v>
      </c>
      <c r="K81" s="26">
        <v>1</v>
      </c>
      <c r="L81" s="26">
        <v>1</v>
      </c>
      <c r="M81" s="26"/>
      <c r="N81" s="26"/>
    </row>
    <row r="82" spans="1:14" s="1" customFormat="1" ht="18.2" customHeight="1" x14ac:dyDescent="0.2">
      <c r="A82" s="14" t="s">
        <v>82</v>
      </c>
      <c r="B82" s="19" t="s">
        <v>83</v>
      </c>
      <c r="C82" s="25">
        <v>31</v>
      </c>
      <c r="D82" s="28">
        <v>2.6774193548387095</v>
      </c>
      <c r="E82" s="25">
        <v>9</v>
      </c>
      <c r="F82" s="25">
        <v>5</v>
      </c>
      <c r="G82" s="26">
        <v>8</v>
      </c>
      <c r="H82" s="26">
        <v>6</v>
      </c>
      <c r="I82" s="26">
        <v>2</v>
      </c>
      <c r="J82" s="26">
        <v>1</v>
      </c>
      <c r="K82" s="26"/>
      <c r="L82" s="26"/>
      <c r="M82" s="26"/>
      <c r="N82" s="26"/>
    </row>
    <row r="83" spans="1:14" s="1" customFormat="1" ht="22.7" customHeight="1" x14ac:dyDescent="0.2">
      <c r="A83" s="16" t="s">
        <v>198</v>
      </c>
      <c r="B83" s="22" t="s">
        <v>199</v>
      </c>
      <c r="C83" s="27">
        <v>147</v>
      </c>
      <c r="D83" s="30">
        <v>2.306122448979592</v>
      </c>
      <c r="E83" s="27">
        <v>58</v>
      </c>
      <c r="F83" s="27">
        <v>29</v>
      </c>
      <c r="G83" s="27">
        <v>32</v>
      </c>
      <c r="H83" s="27">
        <v>20</v>
      </c>
      <c r="I83" s="27">
        <v>4</v>
      </c>
      <c r="J83" s="27">
        <v>2</v>
      </c>
      <c r="K83" s="27">
        <v>1</v>
      </c>
      <c r="L83" s="27">
        <v>1</v>
      </c>
      <c r="M83" s="27"/>
      <c r="N83" s="27"/>
    </row>
    <row r="84" spans="1:14" s="1" customFormat="1" ht="14.1" customHeight="1" x14ac:dyDescent="0.2">
      <c r="A84" s="8" t="s">
        <v>196</v>
      </c>
      <c r="B84" s="9" t="s">
        <v>197</v>
      </c>
      <c r="C84" s="10">
        <v>1023</v>
      </c>
      <c r="D84" s="11">
        <v>2.7917888563049855</v>
      </c>
      <c r="E84" s="10">
        <v>331</v>
      </c>
      <c r="F84" s="10">
        <v>209</v>
      </c>
      <c r="G84" s="10">
        <v>146</v>
      </c>
      <c r="H84" s="10">
        <v>126</v>
      </c>
      <c r="I84" s="10">
        <v>139</v>
      </c>
      <c r="J84" s="10">
        <v>53</v>
      </c>
      <c r="K84" s="10">
        <v>11</v>
      </c>
      <c r="L84" s="10">
        <v>8</v>
      </c>
      <c r="M84" s="10"/>
      <c r="N84" s="10"/>
    </row>
    <row r="85" spans="1:14" s="1" customFormat="1" ht="14.1" customHeight="1" x14ac:dyDescent="0.2">
      <c r="A85" s="8" t="s">
        <v>58</v>
      </c>
      <c r="B85" s="9" t="s">
        <v>59</v>
      </c>
      <c r="C85" s="10">
        <v>49</v>
      </c>
      <c r="D85" s="11">
        <v>2.1632653061224492</v>
      </c>
      <c r="E85" s="10">
        <v>18</v>
      </c>
      <c r="F85" s="10">
        <v>12</v>
      </c>
      <c r="G85" s="10">
        <v>14</v>
      </c>
      <c r="H85" s="10">
        <v>3</v>
      </c>
      <c r="I85" s="10">
        <v>2</v>
      </c>
      <c r="J85" s="10"/>
      <c r="K85" s="10"/>
      <c r="L85" s="10"/>
      <c r="M85" s="10"/>
      <c r="N85" s="10"/>
    </row>
    <row r="86" spans="1:14" s="1" customFormat="1" ht="14.1" customHeight="1" x14ac:dyDescent="0.2">
      <c r="A86" s="8" t="s">
        <v>12</v>
      </c>
      <c r="B86" s="9" t="s">
        <v>13</v>
      </c>
      <c r="C86" s="10">
        <v>151</v>
      </c>
      <c r="D86" s="11">
        <v>2.6423841059602649</v>
      </c>
      <c r="E86" s="10">
        <v>52</v>
      </c>
      <c r="F86" s="10">
        <v>40</v>
      </c>
      <c r="G86" s="10">
        <v>12</v>
      </c>
      <c r="H86" s="10">
        <v>19</v>
      </c>
      <c r="I86" s="10">
        <v>18</v>
      </c>
      <c r="J86" s="10">
        <v>7</v>
      </c>
      <c r="K86" s="10">
        <v>1</v>
      </c>
      <c r="L86" s="10">
        <v>2</v>
      </c>
      <c r="M86" s="10"/>
      <c r="N86" s="10"/>
    </row>
    <row r="87" spans="1:14" s="1" customFormat="1" ht="14.1" customHeight="1" x14ac:dyDescent="0.2">
      <c r="A87" s="8" t="s">
        <v>240</v>
      </c>
      <c r="B87" s="9" t="s">
        <v>241</v>
      </c>
      <c r="C87" s="10">
        <v>47</v>
      </c>
      <c r="D87" s="11">
        <v>2.1914893617021276</v>
      </c>
      <c r="E87" s="10">
        <v>15</v>
      </c>
      <c r="F87" s="10">
        <v>17</v>
      </c>
      <c r="G87" s="10">
        <v>8</v>
      </c>
      <c r="H87" s="10">
        <v>6</v>
      </c>
      <c r="I87" s="10"/>
      <c r="J87" s="10">
        <v>1</v>
      </c>
      <c r="K87" s="10"/>
      <c r="L87" s="10"/>
      <c r="M87" s="10"/>
      <c r="N87" s="10"/>
    </row>
    <row r="88" spans="1:14" s="1" customFormat="1" ht="14.1" customHeight="1" x14ac:dyDescent="0.2">
      <c r="A88" s="8" t="s">
        <v>264</v>
      </c>
      <c r="B88" s="9" t="s">
        <v>265</v>
      </c>
      <c r="C88" s="10">
        <v>25</v>
      </c>
      <c r="D88" s="11">
        <v>2.8</v>
      </c>
      <c r="E88" s="10">
        <v>5</v>
      </c>
      <c r="F88" s="10">
        <v>5</v>
      </c>
      <c r="G88" s="10">
        <v>9</v>
      </c>
      <c r="H88" s="10">
        <v>4</v>
      </c>
      <c r="I88" s="10">
        <v>1</v>
      </c>
      <c r="J88" s="10"/>
      <c r="K88" s="10">
        <v>1</v>
      </c>
      <c r="L88" s="10"/>
      <c r="M88" s="10"/>
      <c r="N88" s="10"/>
    </row>
    <row r="89" spans="1:14" s="1" customFormat="1" ht="14.1" customHeight="1" x14ac:dyDescent="0.2">
      <c r="A89" s="4" t="s">
        <v>184</v>
      </c>
      <c r="B89" s="5" t="s">
        <v>185</v>
      </c>
      <c r="C89" s="6">
        <v>35</v>
      </c>
      <c r="D89" s="7">
        <v>2.3142857142857145</v>
      </c>
      <c r="E89" s="6">
        <v>13</v>
      </c>
      <c r="F89" s="6">
        <v>9</v>
      </c>
      <c r="G89" s="6">
        <v>8</v>
      </c>
      <c r="H89" s="6">
        <v>1</v>
      </c>
      <c r="I89" s="6">
        <v>3</v>
      </c>
      <c r="J89" s="6"/>
      <c r="K89" s="6">
        <v>1</v>
      </c>
      <c r="L89" s="6"/>
      <c r="M89" s="6"/>
      <c r="N89" s="6"/>
    </row>
    <row r="90" spans="1:14" s="1" customFormat="1" ht="14.1" customHeight="1" x14ac:dyDescent="0.2">
      <c r="A90" s="4" t="s">
        <v>118</v>
      </c>
      <c r="B90" s="5" t="s">
        <v>119</v>
      </c>
      <c r="C90" s="6">
        <v>112</v>
      </c>
      <c r="D90" s="7">
        <v>2.2589285714285716</v>
      </c>
      <c r="E90" s="6">
        <v>42</v>
      </c>
      <c r="F90" s="6">
        <v>29</v>
      </c>
      <c r="G90" s="6">
        <v>21</v>
      </c>
      <c r="H90" s="6">
        <v>12</v>
      </c>
      <c r="I90" s="6">
        <v>6</v>
      </c>
      <c r="J90" s="6">
        <v>2</v>
      </c>
      <c r="K90" s="6"/>
      <c r="L90" s="6"/>
      <c r="M90" s="6"/>
      <c r="N90" s="6"/>
    </row>
    <row r="91" spans="1:14" s="1" customFormat="1" ht="14.1" customHeight="1" x14ac:dyDescent="0.2">
      <c r="A91" s="14" t="s">
        <v>116</v>
      </c>
      <c r="B91" s="19" t="s">
        <v>117</v>
      </c>
      <c r="C91" s="27">
        <v>886</v>
      </c>
      <c r="D91" s="30">
        <v>2.2268623024830698</v>
      </c>
      <c r="E91" s="27">
        <v>385</v>
      </c>
      <c r="F91" s="27">
        <v>205</v>
      </c>
      <c r="G91" s="27">
        <v>124</v>
      </c>
      <c r="H91" s="27">
        <v>100</v>
      </c>
      <c r="I91" s="27">
        <v>51</v>
      </c>
      <c r="J91" s="27">
        <v>13</v>
      </c>
      <c r="K91" s="27">
        <v>3</v>
      </c>
      <c r="L91" s="27">
        <v>5</v>
      </c>
      <c r="M91" s="27"/>
      <c r="N91" s="27"/>
    </row>
    <row r="92" spans="1:14" s="1" customFormat="1" ht="14.1" customHeight="1" x14ac:dyDescent="0.2">
      <c r="A92" s="14" t="s">
        <v>166</v>
      </c>
      <c r="B92" s="20" t="s">
        <v>167</v>
      </c>
      <c r="C92" s="26">
        <v>50</v>
      </c>
      <c r="D92" s="29">
        <v>2.2799999999999998</v>
      </c>
      <c r="E92" s="26">
        <v>20</v>
      </c>
      <c r="F92" s="26">
        <v>8</v>
      </c>
      <c r="G92" s="26">
        <v>13</v>
      </c>
      <c r="H92" s="26">
        <v>6</v>
      </c>
      <c r="I92" s="26">
        <v>3</v>
      </c>
      <c r="J92" s="26"/>
      <c r="K92" s="26"/>
      <c r="L92" s="26"/>
      <c r="M92" s="26"/>
      <c r="N92" s="26"/>
    </row>
    <row r="93" spans="1:14" s="1" customFormat="1" ht="18.2" customHeight="1" x14ac:dyDescent="0.2">
      <c r="A93" s="14" t="s">
        <v>36</v>
      </c>
      <c r="B93" s="19" t="s">
        <v>37</v>
      </c>
      <c r="C93" s="25">
        <v>18</v>
      </c>
      <c r="D93" s="28">
        <v>1.5</v>
      </c>
      <c r="E93" s="25">
        <v>12</v>
      </c>
      <c r="F93" s="25">
        <v>4</v>
      </c>
      <c r="G93" s="26">
        <v>1</v>
      </c>
      <c r="H93" s="26">
        <v>1</v>
      </c>
      <c r="I93" s="26"/>
      <c r="J93" s="26"/>
      <c r="K93" s="26"/>
      <c r="L93" s="26"/>
      <c r="M93" s="26"/>
      <c r="N93" s="26"/>
    </row>
    <row r="94" spans="1:14" s="1" customFormat="1" ht="22.7" customHeight="1" x14ac:dyDescent="0.2">
      <c r="A94" s="16" t="s">
        <v>114</v>
      </c>
      <c r="B94" s="22" t="s">
        <v>115</v>
      </c>
      <c r="C94" s="27">
        <v>824</v>
      </c>
      <c r="D94" s="30">
        <v>2.895631067961165</v>
      </c>
      <c r="E94" s="27">
        <v>233</v>
      </c>
      <c r="F94" s="27">
        <v>161</v>
      </c>
      <c r="G94" s="27">
        <v>150</v>
      </c>
      <c r="H94" s="27">
        <v>121</v>
      </c>
      <c r="I94" s="27">
        <v>92</v>
      </c>
      <c r="J94" s="27">
        <v>46</v>
      </c>
      <c r="K94" s="27">
        <v>13</v>
      </c>
      <c r="L94" s="27">
        <v>8</v>
      </c>
      <c r="M94" s="27"/>
      <c r="N94" s="27"/>
    </row>
    <row r="95" spans="1:14" s="1" customFormat="1" ht="14.1" customHeight="1" x14ac:dyDescent="0.2">
      <c r="A95" s="8" t="s">
        <v>212</v>
      </c>
      <c r="B95" s="9" t="s">
        <v>213</v>
      </c>
      <c r="C95" s="10">
        <v>18</v>
      </c>
      <c r="D95" s="11">
        <v>2.3333333333333335</v>
      </c>
      <c r="E95" s="10">
        <v>8</v>
      </c>
      <c r="F95" s="10">
        <v>3</v>
      </c>
      <c r="G95" s="10">
        <v>2</v>
      </c>
      <c r="H95" s="10">
        <v>4</v>
      </c>
      <c r="I95" s="10"/>
      <c r="J95" s="10">
        <v>1</v>
      </c>
      <c r="K95" s="10"/>
      <c r="L95" s="10"/>
      <c r="M95" s="10"/>
      <c r="N95" s="10"/>
    </row>
    <row r="96" spans="1:14" s="1" customFormat="1" ht="14.1" customHeight="1" x14ac:dyDescent="0.2">
      <c r="A96" s="8" t="s">
        <v>112</v>
      </c>
      <c r="B96" s="9" t="s">
        <v>113</v>
      </c>
      <c r="C96" s="10">
        <v>299</v>
      </c>
      <c r="D96" s="11">
        <v>2.5384615384615383</v>
      </c>
      <c r="E96" s="10">
        <v>103</v>
      </c>
      <c r="F96" s="10">
        <v>68</v>
      </c>
      <c r="G96" s="10">
        <v>45</v>
      </c>
      <c r="H96" s="10">
        <v>50</v>
      </c>
      <c r="I96" s="10">
        <v>22</v>
      </c>
      <c r="J96" s="10">
        <v>7</v>
      </c>
      <c r="K96" s="10">
        <v>3</v>
      </c>
      <c r="L96" s="10">
        <v>1</v>
      </c>
      <c r="M96" s="10"/>
      <c r="N96" s="10"/>
    </row>
    <row r="97" spans="1:14" s="1" customFormat="1" ht="14.1" customHeight="1" x14ac:dyDescent="0.2">
      <c r="A97" s="8" t="s">
        <v>34</v>
      </c>
      <c r="B97" s="9" t="s">
        <v>35</v>
      </c>
      <c r="C97" s="10">
        <v>42</v>
      </c>
      <c r="D97" s="11">
        <v>2.0714285714285716</v>
      </c>
      <c r="E97" s="10">
        <v>18</v>
      </c>
      <c r="F97" s="10">
        <v>10</v>
      </c>
      <c r="G97" s="10">
        <v>10</v>
      </c>
      <c r="H97" s="10">
        <v>2</v>
      </c>
      <c r="I97" s="10">
        <v>1</v>
      </c>
      <c r="J97" s="10">
        <v>1</v>
      </c>
      <c r="K97" s="10"/>
      <c r="L97" s="10"/>
      <c r="M97" s="10"/>
      <c r="N97" s="10"/>
    </row>
    <row r="98" spans="1:14" s="1" customFormat="1" ht="14.1" customHeight="1" x14ac:dyDescent="0.2">
      <c r="A98" s="8" t="s">
        <v>110</v>
      </c>
      <c r="B98" s="9" t="s">
        <v>111</v>
      </c>
      <c r="C98" s="10">
        <v>348</v>
      </c>
      <c r="D98" s="11">
        <v>2.6379310344827585</v>
      </c>
      <c r="E98" s="10">
        <v>121</v>
      </c>
      <c r="F98" s="10">
        <v>68</v>
      </c>
      <c r="G98" s="10">
        <v>60</v>
      </c>
      <c r="H98" s="10">
        <v>45</v>
      </c>
      <c r="I98" s="10">
        <v>30</v>
      </c>
      <c r="J98" s="10">
        <v>19</v>
      </c>
      <c r="K98" s="10">
        <v>3</v>
      </c>
      <c r="L98" s="10">
        <v>2</v>
      </c>
      <c r="M98" s="10"/>
      <c r="N98" s="10"/>
    </row>
    <row r="99" spans="1:14" s="1" customFormat="1" ht="14.1" customHeight="1" x14ac:dyDescent="0.2">
      <c r="A99" s="8" t="s">
        <v>210</v>
      </c>
      <c r="B99" s="9" t="s">
        <v>211</v>
      </c>
      <c r="C99" s="10">
        <v>213</v>
      </c>
      <c r="D99" s="11">
        <v>2.624413145539906</v>
      </c>
      <c r="E99" s="10">
        <v>67</v>
      </c>
      <c r="F99" s="10">
        <v>54</v>
      </c>
      <c r="G99" s="10">
        <v>35</v>
      </c>
      <c r="H99" s="10">
        <v>30</v>
      </c>
      <c r="I99" s="10">
        <v>16</v>
      </c>
      <c r="J99" s="10">
        <v>3</v>
      </c>
      <c r="K99" s="10">
        <v>4</v>
      </c>
      <c r="L99" s="10">
        <v>4</v>
      </c>
      <c r="M99" s="10"/>
      <c r="N99" s="10"/>
    </row>
    <row r="100" spans="1:14" s="1" customFormat="1" ht="14.1" customHeight="1" x14ac:dyDescent="0.2">
      <c r="A100" s="8" t="s">
        <v>56</v>
      </c>
      <c r="B100" s="9" t="s">
        <v>57</v>
      </c>
      <c r="C100" s="10">
        <v>149</v>
      </c>
      <c r="D100" s="11">
        <v>2.4563758389261743</v>
      </c>
      <c r="E100" s="10">
        <v>50</v>
      </c>
      <c r="F100" s="10">
        <v>44</v>
      </c>
      <c r="G100" s="10">
        <v>21</v>
      </c>
      <c r="H100" s="10">
        <v>15</v>
      </c>
      <c r="I100" s="10">
        <v>13</v>
      </c>
      <c r="J100" s="10">
        <v>4</v>
      </c>
      <c r="K100" s="10"/>
      <c r="L100" s="10">
        <v>2</v>
      </c>
      <c r="M100" s="10"/>
      <c r="N100" s="10"/>
    </row>
    <row r="101" spans="1:14" s="1" customFormat="1" ht="14.1" customHeight="1" x14ac:dyDescent="0.2">
      <c r="A101" s="8" t="s">
        <v>226</v>
      </c>
      <c r="B101" s="9" t="s">
        <v>227</v>
      </c>
      <c r="C101" s="10">
        <v>145</v>
      </c>
      <c r="D101" s="11">
        <v>2.0827586206896553</v>
      </c>
      <c r="E101" s="10">
        <v>70</v>
      </c>
      <c r="F101" s="10">
        <v>37</v>
      </c>
      <c r="G101" s="10">
        <v>13</v>
      </c>
      <c r="H101" s="10">
        <v>14</v>
      </c>
      <c r="I101" s="10">
        <v>6</v>
      </c>
      <c r="J101" s="10">
        <v>3</v>
      </c>
      <c r="K101" s="10">
        <v>1</v>
      </c>
      <c r="L101" s="10">
        <v>1</v>
      </c>
      <c r="M101" s="10"/>
      <c r="N101" s="10"/>
    </row>
    <row r="102" spans="1:14" s="1" customFormat="1" ht="14.1" customHeight="1" x14ac:dyDescent="0.2">
      <c r="A102" s="4" t="s">
        <v>54</v>
      </c>
      <c r="B102" s="5" t="s">
        <v>55</v>
      </c>
      <c r="C102" s="6">
        <v>972</v>
      </c>
      <c r="D102" s="7">
        <v>2.191358024691358</v>
      </c>
      <c r="E102" s="6">
        <v>442</v>
      </c>
      <c r="F102" s="6">
        <v>201</v>
      </c>
      <c r="G102" s="6">
        <v>138</v>
      </c>
      <c r="H102" s="6">
        <v>115</v>
      </c>
      <c r="I102" s="6">
        <v>53</v>
      </c>
      <c r="J102" s="6">
        <v>18</v>
      </c>
      <c r="K102" s="6">
        <v>3</v>
      </c>
      <c r="L102" s="6">
        <v>2</v>
      </c>
      <c r="M102" s="6"/>
      <c r="N102" s="6"/>
    </row>
    <row r="103" spans="1:14" s="1" customFormat="1" ht="14.1" customHeight="1" x14ac:dyDescent="0.2">
      <c r="A103" s="4" t="s">
        <v>262</v>
      </c>
      <c r="B103" s="5" t="s">
        <v>263</v>
      </c>
      <c r="C103" s="6">
        <v>99</v>
      </c>
      <c r="D103" s="7">
        <v>2.2828282828282829</v>
      </c>
      <c r="E103" s="6">
        <v>35</v>
      </c>
      <c r="F103" s="6">
        <v>32</v>
      </c>
      <c r="G103" s="6">
        <v>16</v>
      </c>
      <c r="H103" s="6">
        <v>7</v>
      </c>
      <c r="I103" s="6">
        <v>5</v>
      </c>
      <c r="J103" s="6">
        <v>3</v>
      </c>
      <c r="K103" s="6"/>
      <c r="L103" s="6">
        <v>1</v>
      </c>
      <c r="M103" s="6"/>
      <c r="N103" s="6"/>
    </row>
    <row r="104" spans="1:14" s="1" customFormat="1" ht="14.1" customHeight="1" x14ac:dyDescent="0.2">
      <c r="A104" s="14" t="s">
        <v>108</v>
      </c>
      <c r="B104" s="19" t="s">
        <v>109</v>
      </c>
      <c r="C104" s="27">
        <v>164</v>
      </c>
      <c r="D104" s="30">
        <v>2.3048780487804876</v>
      </c>
      <c r="E104" s="27">
        <v>62</v>
      </c>
      <c r="F104" s="27">
        <v>49</v>
      </c>
      <c r="G104" s="27">
        <v>18</v>
      </c>
      <c r="H104" s="27">
        <v>18</v>
      </c>
      <c r="I104" s="27">
        <v>11</v>
      </c>
      <c r="J104" s="27">
        <v>5</v>
      </c>
      <c r="K104" s="27">
        <v>1</v>
      </c>
      <c r="L104" s="27"/>
      <c r="M104" s="27"/>
      <c r="N104" s="27"/>
    </row>
    <row r="105" spans="1:14" s="1" customFormat="1" ht="14.1" customHeight="1" x14ac:dyDescent="0.2">
      <c r="A105" s="14" t="s">
        <v>238</v>
      </c>
      <c r="B105" s="20" t="s">
        <v>239</v>
      </c>
      <c r="C105" s="26">
        <v>22</v>
      </c>
      <c r="D105" s="29">
        <v>2.1818181818181817</v>
      </c>
      <c r="E105" s="26">
        <v>11</v>
      </c>
      <c r="F105" s="26">
        <v>5</v>
      </c>
      <c r="G105" s="26">
        <v>2</v>
      </c>
      <c r="H105" s="26">
        <v>1</v>
      </c>
      <c r="I105" s="26">
        <v>1</v>
      </c>
      <c r="J105" s="26">
        <v>2</v>
      </c>
      <c r="K105" s="26"/>
      <c r="L105" s="26"/>
      <c r="M105" s="26"/>
      <c r="N105" s="26"/>
    </row>
    <row r="106" spans="1:14" s="1" customFormat="1" ht="18.2" customHeight="1" x14ac:dyDescent="0.2">
      <c r="A106" s="14" t="s">
        <v>106</v>
      </c>
      <c r="B106" s="19" t="s">
        <v>107</v>
      </c>
      <c r="C106" s="25">
        <v>258</v>
      </c>
      <c r="D106" s="28">
        <v>2.3837209302325579</v>
      </c>
      <c r="E106" s="25">
        <v>104</v>
      </c>
      <c r="F106" s="25">
        <v>63</v>
      </c>
      <c r="G106" s="26">
        <v>33</v>
      </c>
      <c r="H106" s="26">
        <v>25</v>
      </c>
      <c r="I106" s="26">
        <v>19</v>
      </c>
      <c r="J106" s="26">
        <v>10</v>
      </c>
      <c r="K106" s="26">
        <v>3</v>
      </c>
      <c r="L106" s="26">
        <v>1</v>
      </c>
      <c r="M106" s="26"/>
      <c r="N106" s="26"/>
    </row>
    <row r="107" spans="1:14" s="1" customFormat="1" ht="22.7" customHeight="1" x14ac:dyDescent="0.2">
      <c r="A107" s="16" t="s">
        <v>104</v>
      </c>
      <c r="B107" s="22" t="s">
        <v>105</v>
      </c>
      <c r="C107" s="27">
        <v>144</v>
      </c>
      <c r="D107" s="30">
        <v>2.3819444444444446</v>
      </c>
      <c r="E107" s="27">
        <v>63</v>
      </c>
      <c r="F107" s="27">
        <v>35</v>
      </c>
      <c r="G107" s="27">
        <v>17</v>
      </c>
      <c r="H107" s="27">
        <v>14</v>
      </c>
      <c r="I107" s="27">
        <v>3</v>
      </c>
      <c r="J107" s="27">
        <v>8</v>
      </c>
      <c r="K107" s="27">
        <v>2</v>
      </c>
      <c r="L107" s="27">
        <v>2</v>
      </c>
      <c r="M107" s="27"/>
      <c r="N107" s="27"/>
    </row>
    <row r="108" spans="1:14" s="1" customFormat="1" ht="14.1" customHeight="1" x14ac:dyDescent="0.2">
      <c r="A108" s="8" t="s">
        <v>102</v>
      </c>
      <c r="B108" s="9" t="s">
        <v>103</v>
      </c>
      <c r="C108" s="10">
        <v>66</v>
      </c>
      <c r="D108" s="11">
        <v>2.2575757575757578</v>
      </c>
      <c r="E108" s="10">
        <v>22</v>
      </c>
      <c r="F108" s="10">
        <v>22</v>
      </c>
      <c r="G108" s="10">
        <v>13</v>
      </c>
      <c r="H108" s="10">
        <v>4</v>
      </c>
      <c r="I108" s="10">
        <v>4</v>
      </c>
      <c r="J108" s="10"/>
      <c r="K108" s="10"/>
      <c r="L108" s="10">
        <v>1</v>
      </c>
      <c r="M108" s="10"/>
      <c r="N108" s="10"/>
    </row>
    <row r="109" spans="1:14" s="1" customFormat="1" ht="14.1" customHeight="1" x14ac:dyDescent="0.2">
      <c r="A109" s="8" t="s">
        <v>182</v>
      </c>
      <c r="B109" s="9" t="s">
        <v>183</v>
      </c>
      <c r="C109" s="10">
        <v>90</v>
      </c>
      <c r="D109" s="11">
        <v>1.9</v>
      </c>
      <c r="E109" s="10">
        <v>43</v>
      </c>
      <c r="F109" s="10">
        <v>25</v>
      </c>
      <c r="G109" s="10">
        <v>11</v>
      </c>
      <c r="H109" s="10">
        <v>10</v>
      </c>
      <c r="I109" s="10">
        <v>1</v>
      </c>
      <c r="J109" s="10"/>
      <c r="K109" s="10"/>
      <c r="L109" s="10"/>
      <c r="M109" s="10"/>
      <c r="N109" s="10"/>
    </row>
    <row r="110" spans="1:14" s="1" customFormat="1" ht="14.1" customHeight="1" x14ac:dyDescent="0.2">
      <c r="A110" s="8" t="s">
        <v>156</v>
      </c>
      <c r="B110" s="9" t="s">
        <v>157</v>
      </c>
      <c r="C110" s="10">
        <v>390</v>
      </c>
      <c r="D110" s="11">
        <v>2.1102564102564103</v>
      </c>
      <c r="E110" s="10">
        <v>196</v>
      </c>
      <c r="F110" s="10">
        <v>70</v>
      </c>
      <c r="G110" s="10">
        <v>63</v>
      </c>
      <c r="H110" s="10">
        <v>28</v>
      </c>
      <c r="I110" s="10">
        <v>20</v>
      </c>
      <c r="J110" s="10">
        <v>7</v>
      </c>
      <c r="K110" s="10">
        <v>4</v>
      </c>
      <c r="L110" s="10">
        <v>2</v>
      </c>
      <c r="M110" s="10"/>
      <c r="N110" s="10"/>
    </row>
    <row r="111" spans="1:14" s="1" customFormat="1" ht="14.1" customHeight="1" x14ac:dyDescent="0.2">
      <c r="A111" s="8" t="s">
        <v>100</v>
      </c>
      <c r="B111" s="9" t="s">
        <v>101</v>
      </c>
      <c r="C111" s="10">
        <v>228</v>
      </c>
      <c r="D111" s="11">
        <v>2.3201754385964914</v>
      </c>
      <c r="E111" s="10">
        <v>89</v>
      </c>
      <c r="F111" s="10">
        <v>54</v>
      </c>
      <c r="G111" s="10">
        <v>36</v>
      </c>
      <c r="H111" s="10">
        <v>30</v>
      </c>
      <c r="I111" s="10">
        <v>16</v>
      </c>
      <c r="J111" s="10">
        <v>1</v>
      </c>
      <c r="K111" s="10">
        <v>1</v>
      </c>
      <c r="L111" s="10">
        <v>1</v>
      </c>
      <c r="M111" s="10"/>
      <c r="N111" s="10"/>
    </row>
    <row r="112" spans="1:14" s="1" customFormat="1" ht="14.1" customHeight="1" x14ac:dyDescent="0.2">
      <c r="A112" s="8" t="s">
        <v>154</v>
      </c>
      <c r="B112" s="9" t="s">
        <v>155</v>
      </c>
      <c r="C112" s="10">
        <v>11</v>
      </c>
      <c r="D112" s="11">
        <v>3</v>
      </c>
      <c r="E112" s="10">
        <v>2</v>
      </c>
      <c r="F112" s="10">
        <v>1</v>
      </c>
      <c r="G112" s="10">
        <v>4</v>
      </c>
      <c r="H112" s="10">
        <v>3</v>
      </c>
      <c r="I112" s="10">
        <v>1</v>
      </c>
      <c r="J112" s="10"/>
      <c r="K112" s="10"/>
      <c r="L112" s="10"/>
      <c r="M112" s="10"/>
      <c r="N112" s="10"/>
    </row>
    <row r="113" spans="1:14" s="1" customFormat="1" ht="14.1" customHeight="1" x14ac:dyDescent="0.2">
      <c r="A113" s="8" t="s">
        <v>42</v>
      </c>
      <c r="B113" s="9" t="s">
        <v>43</v>
      </c>
      <c r="C113" s="10">
        <v>28</v>
      </c>
      <c r="D113" s="11">
        <v>2.7142857142857144</v>
      </c>
      <c r="E113" s="10">
        <v>7</v>
      </c>
      <c r="F113" s="10">
        <v>5</v>
      </c>
      <c r="G113" s="10">
        <v>10</v>
      </c>
      <c r="H113" s="10">
        <v>3</v>
      </c>
      <c r="I113" s="10">
        <v>1</v>
      </c>
      <c r="J113" s="10">
        <v>2</v>
      </c>
      <c r="K113" s="10"/>
      <c r="L113" s="10"/>
      <c r="M113" s="10"/>
      <c r="N113" s="10"/>
    </row>
    <row r="114" spans="1:14" s="1" customFormat="1" ht="14.1" customHeight="1" x14ac:dyDescent="0.2">
      <c r="A114" s="8" t="s">
        <v>236</v>
      </c>
      <c r="B114" s="9" t="s">
        <v>237</v>
      </c>
      <c r="C114" s="10">
        <v>57</v>
      </c>
      <c r="D114" s="11">
        <v>2.5263157894736841</v>
      </c>
      <c r="E114" s="10">
        <v>20</v>
      </c>
      <c r="F114" s="10">
        <v>9</v>
      </c>
      <c r="G114" s="10">
        <v>15</v>
      </c>
      <c r="H114" s="10">
        <v>8</v>
      </c>
      <c r="I114" s="10">
        <v>2</v>
      </c>
      <c r="J114" s="10">
        <v>2</v>
      </c>
      <c r="K114" s="10">
        <v>1</v>
      </c>
      <c r="L114" s="10"/>
      <c r="M114" s="10"/>
      <c r="N114" s="10"/>
    </row>
    <row r="115" spans="1:14" s="1" customFormat="1" ht="14.1" customHeight="1" x14ac:dyDescent="0.2">
      <c r="A115" s="4" t="s">
        <v>180</v>
      </c>
      <c r="B115" s="5" t="s">
        <v>181</v>
      </c>
      <c r="C115" s="6">
        <v>49</v>
      </c>
      <c r="D115" s="7">
        <v>2.1224489795918369</v>
      </c>
      <c r="E115" s="6">
        <v>21</v>
      </c>
      <c r="F115" s="6">
        <v>11</v>
      </c>
      <c r="G115" s="6">
        <v>9</v>
      </c>
      <c r="H115" s="6">
        <v>6</v>
      </c>
      <c r="I115" s="6">
        <v>2</v>
      </c>
      <c r="J115" s="6"/>
      <c r="K115" s="6"/>
      <c r="L115" s="6"/>
      <c r="M115" s="6"/>
      <c r="N115" s="6"/>
    </row>
    <row r="116" spans="1:14" s="1" customFormat="1" ht="14.1" customHeight="1" x14ac:dyDescent="0.2">
      <c r="A116" s="4" t="s">
        <v>98</v>
      </c>
      <c r="B116" s="5" t="s">
        <v>99</v>
      </c>
      <c r="C116" s="6">
        <v>183</v>
      </c>
      <c r="D116" s="7">
        <v>2.1693989071038251</v>
      </c>
      <c r="E116" s="6">
        <v>77</v>
      </c>
      <c r="F116" s="6">
        <v>45</v>
      </c>
      <c r="G116" s="6">
        <v>31</v>
      </c>
      <c r="H116" s="6">
        <v>16</v>
      </c>
      <c r="I116" s="6">
        <v>13</v>
      </c>
      <c r="J116" s="6"/>
      <c r="K116" s="6"/>
      <c r="L116" s="6">
        <v>1</v>
      </c>
      <c r="M116" s="6"/>
      <c r="N116" s="6"/>
    </row>
    <row r="117" spans="1:14" s="1" customFormat="1" ht="14.1" customHeight="1" x14ac:dyDescent="0.2">
      <c r="A117" s="14" t="s">
        <v>96</v>
      </c>
      <c r="B117" s="19" t="s">
        <v>97</v>
      </c>
      <c r="C117" s="27">
        <v>1332</v>
      </c>
      <c r="D117" s="30">
        <v>2.4211711711711712</v>
      </c>
      <c r="E117" s="27">
        <v>525</v>
      </c>
      <c r="F117" s="27">
        <v>306</v>
      </c>
      <c r="G117" s="27">
        <v>194</v>
      </c>
      <c r="H117" s="27">
        <v>144</v>
      </c>
      <c r="I117" s="27">
        <v>89</v>
      </c>
      <c r="J117" s="27">
        <v>55</v>
      </c>
      <c r="K117" s="27">
        <v>9</v>
      </c>
      <c r="L117" s="27">
        <v>10</v>
      </c>
      <c r="M117" s="27"/>
      <c r="N117" s="27"/>
    </row>
    <row r="118" spans="1:14" s="1" customFormat="1" ht="14.1" customHeight="1" x14ac:dyDescent="0.2">
      <c r="A118" s="14" t="s">
        <v>40</v>
      </c>
      <c r="B118" s="20" t="s">
        <v>41</v>
      </c>
      <c r="C118" s="26">
        <v>32</v>
      </c>
      <c r="D118" s="29">
        <v>2.25</v>
      </c>
      <c r="E118" s="26">
        <v>13</v>
      </c>
      <c r="F118" s="26">
        <v>8</v>
      </c>
      <c r="G118" s="26">
        <v>5</v>
      </c>
      <c r="H118" s="26">
        <v>2</v>
      </c>
      <c r="I118" s="26">
        <v>4</v>
      </c>
      <c r="J118" s="26"/>
      <c r="K118" s="26"/>
      <c r="L118" s="26"/>
      <c r="M118" s="26"/>
      <c r="N118" s="26"/>
    </row>
    <row r="119" spans="1:14" s="1" customFormat="1" ht="18.2" customHeight="1" x14ac:dyDescent="0.2">
      <c r="A119" s="14" t="s">
        <v>152</v>
      </c>
      <c r="B119" s="19" t="s">
        <v>153</v>
      </c>
      <c r="C119" s="25">
        <v>59</v>
      </c>
      <c r="D119" s="28">
        <v>2.2711864406779663</v>
      </c>
      <c r="E119" s="25">
        <v>22</v>
      </c>
      <c r="F119" s="25">
        <v>16</v>
      </c>
      <c r="G119" s="26">
        <v>12</v>
      </c>
      <c r="H119" s="26">
        <v>4</v>
      </c>
      <c r="I119" s="26">
        <v>3</v>
      </c>
      <c r="J119" s="26">
        <v>1</v>
      </c>
      <c r="K119" s="26">
        <v>1</v>
      </c>
      <c r="L119" s="26"/>
      <c r="M119" s="26"/>
      <c r="N119" s="26"/>
    </row>
    <row r="120" spans="1:14" s="1" customFormat="1" ht="22.7" customHeight="1" x14ac:dyDescent="0.2">
      <c r="A120" s="16" t="s">
        <v>164</v>
      </c>
      <c r="B120" s="22" t="s">
        <v>165</v>
      </c>
      <c r="C120" s="27">
        <v>44</v>
      </c>
      <c r="D120" s="30">
        <v>2.1818181818181817</v>
      </c>
      <c r="E120" s="27">
        <v>15</v>
      </c>
      <c r="F120" s="27">
        <v>13</v>
      </c>
      <c r="G120" s="27">
        <v>10</v>
      </c>
      <c r="H120" s="27">
        <v>5</v>
      </c>
      <c r="I120" s="27">
        <v>1</v>
      </c>
      <c r="J120" s="27"/>
      <c r="K120" s="27"/>
      <c r="L120" s="27"/>
      <c r="M120" s="27"/>
      <c r="N120" s="27"/>
    </row>
    <row r="121" spans="1:14" s="1" customFormat="1" ht="14.1" customHeight="1" x14ac:dyDescent="0.2">
      <c r="A121" s="8" t="s">
        <v>32</v>
      </c>
      <c r="B121" s="9" t="s">
        <v>33</v>
      </c>
      <c r="C121" s="10">
        <v>29</v>
      </c>
      <c r="D121" s="11">
        <v>2.1379310344827585</v>
      </c>
      <c r="E121" s="10">
        <v>12</v>
      </c>
      <c r="F121" s="10">
        <v>8</v>
      </c>
      <c r="G121" s="10">
        <v>4</v>
      </c>
      <c r="H121" s="10">
        <v>4</v>
      </c>
      <c r="I121" s="10"/>
      <c r="J121" s="10">
        <v>1</v>
      </c>
      <c r="K121" s="10"/>
      <c r="L121" s="10"/>
      <c r="M121" s="10"/>
      <c r="N121" s="10"/>
    </row>
    <row r="122" spans="1:14" s="1" customFormat="1" ht="14.1" customHeight="1" x14ac:dyDescent="0.2">
      <c r="A122" s="8" t="s">
        <v>234</v>
      </c>
      <c r="B122" s="9" t="s">
        <v>235</v>
      </c>
      <c r="C122" s="10">
        <v>103</v>
      </c>
      <c r="D122" s="11">
        <v>2.3300970873786406</v>
      </c>
      <c r="E122" s="10">
        <v>32</v>
      </c>
      <c r="F122" s="10">
        <v>36</v>
      </c>
      <c r="G122" s="10">
        <v>17</v>
      </c>
      <c r="H122" s="10">
        <v>11</v>
      </c>
      <c r="I122" s="10">
        <v>3</v>
      </c>
      <c r="J122" s="10">
        <v>3</v>
      </c>
      <c r="K122" s="10"/>
      <c r="L122" s="10">
        <v>1</v>
      </c>
      <c r="M122" s="10"/>
      <c r="N122" s="10"/>
    </row>
    <row r="123" spans="1:14" s="1" customFormat="1" ht="14.1" customHeight="1" x14ac:dyDescent="0.2">
      <c r="A123" s="8" t="s">
        <v>232</v>
      </c>
      <c r="B123" s="9" t="s">
        <v>233</v>
      </c>
      <c r="C123" s="10">
        <v>3351</v>
      </c>
      <c r="D123" s="11">
        <v>2.6448821247388841</v>
      </c>
      <c r="E123" s="10">
        <v>1186</v>
      </c>
      <c r="F123" s="10">
        <v>717</v>
      </c>
      <c r="G123" s="10">
        <v>487</v>
      </c>
      <c r="H123" s="10">
        <v>399</v>
      </c>
      <c r="I123" s="10">
        <v>319</v>
      </c>
      <c r="J123" s="10">
        <v>161</v>
      </c>
      <c r="K123" s="10">
        <v>56</v>
      </c>
      <c r="L123" s="10">
        <v>26</v>
      </c>
      <c r="M123" s="10"/>
      <c r="N123" s="10"/>
    </row>
    <row r="124" spans="1:14" s="1" customFormat="1" ht="14.1" customHeight="1" x14ac:dyDescent="0.2">
      <c r="A124" s="8" t="s">
        <v>260</v>
      </c>
      <c r="B124" s="9" t="s">
        <v>261</v>
      </c>
      <c r="C124" s="10">
        <v>154</v>
      </c>
      <c r="D124" s="11">
        <v>2.0194805194805197</v>
      </c>
      <c r="E124" s="10">
        <v>73</v>
      </c>
      <c r="F124" s="10">
        <v>40</v>
      </c>
      <c r="G124" s="10">
        <v>22</v>
      </c>
      <c r="H124" s="10">
        <v>9</v>
      </c>
      <c r="I124" s="10">
        <v>5</v>
      </c>
      <c r="J124" s="10">
        <v>4</v>
      </c>
      <c r="K124" s="10">
        <v>1</v>
      </c>
      <c r="L124" s="10"/>
      <c r="M124" s="10"/>
      <c r="N124" s="10"/>
    </row>
    <row r="125" spans="1:14" s="1" customFormat="1" ht="14.1" customHeight="1" x14ac:dyDescent="0.2">
      <c r="A125" s="8" t="s">
        <v>30</v>
      </c>
      <c r="B125" s="9" t="s">
        <v>31</v>
      </c>
      <c r="C125" s="10">
        <v>81</v>
      </c>
      <c r="D125" s="11">
        <v>1.7530864197530864</v>
      </c>
      <c r="E125" s="10">
        <v>56</v>
      </c>
      <c r="F125" s="10">
        <v>10</v>
      </c>
      <c r="G125" s="10">
        <v>10</v>
      </c>
      <c r="H125" s="10">
        <v>2</v>
      </c>
      <c r="I125" s="10">
        <v>1</v>
      </c>
      <c r="J125" s="10">
        <v>1</v>
      </c>
      <c r="K125" s="10"/>
      <c r="L125" s="10">
        <v>1</v>
      </c>
      <c r="M125" s="10"/>
      <c r="N125" s="10"/>
    </row>
    <row r="126" spans="1:14" s="1" customFormat="1" ht="14.1" customHeight="1" x14ac:dyDescent="0.2">
      <c r="A126" s="4" t="s">
        <v>94</v>
      </c>
      <c r="B126" s="5" t="s">
        <v>95</v>
      </c>
      <c r="C126" s="6">
        <v>37</v>
      </c>
      <c r="D126" s="7">
        <v>2.0540540540540539</v>
      </c>
      <c r="E126" s="6">
        <v>13</v>
      </c>
      <c r="F126" s="6">
        <v>12</v>
      </c>
      <c r="G126" s="6">
        <v>10</v>
      </c>
      <c r="H126" s="6">
        <v>1</v>
      </c>
      <c r="I126" s="6">
        <v>1</v>
      </c>
      <c r="J126" s="6"/>
      <c r="K126" s="6"/>
      <c r="L126" s="6"/>
      <c r="M126" s="6"/>
      <c r="N126" s="6"/>
    </row>
    <row r="127" spans="1:14" s="1" customFormat="1" ht="14.1" customHeight="1" x14ac:dyDescent="0.2">
      <c r="A127" s="4" t="s">
        <v>230</v>
      </c>
      <c r="B127" s="5" t="s">
        <v>231</v>
      </c>
      <c r="C127" s="6">
        <v>21</v>
      </c>
      <c r="D127" s="7">
        <v>2.4285714285714284</v>
      </c>
      <c r="E127" s="6">
        <v>10</v>
      </c>
      <c r="F127" s="6">
        <v>3</v>
      </c>
      <c r="G127" s="6">
        <v>4</v>
      </c>
      <c r="H127" s="6">
        <v>2</v>
      </c>
      <c r="I127" s="6">
        <v>1</v>
      </c>
      <c r="J127" s="6"/>
      <c r="K127" s="6"/>
      <c r="L127" s="6">
        <v>1</v>
      </c>
      <c r="M127" s="6"/>
      <c r="N127" s="6"/>
    </row>
    <row r="128" spans="1:14" s="1" customFormat="1" ht="14.1" customHeight="1" x14ac:dyDescent="0.2">
      <c r="A128" s="14" t="s">
        <v>52</v>
      </c>
      <c r="B128" s="19" t="s">
        <v>53</v>
      </c>
      <c r="C128" s="27">
        <v>74</v>
      </c>
      <c r="D128" s="30">
        <v>2.1081081081081079</v>
      </c>
      <c r="E128" s="27">
        <v>33</v>
      </c>
      <c r="F128" s="27">
        <v>17</v>
      </c>
      <c r="G128" s="27">
        <v>11</v>
      </c>
      <c r="H128" s="27">
        <v>9</v>
      </c>
      <c r="I128" s="27">
        <v>4</v>
      </c>
      <c r="J128" s="27"/>
      <c r="K128" s="27"/>
      <c r="L128" s="27"/>
      <c r="M128" s="27"/>
      <c r="N128" s="27"/>
    </row>
    <row r="129" spans="1:14" s="1" customFormat="1" ht="14.1" customHeight="1" x14ac:dyDescent="0.2">
      <c r="A129" s="14" t="s">
        <v>50</v>
      </c>
      <c r="B129" s="20" t="s">
        <v>51</v>
      </c>
      <c r="C129" s="26">
        <v>369</v>
      </c>
      <c r="D129" s="29">
        <v>1.97289972899729</v>
      </c>
      <c r="E129" s="26">
        <v>181</v>
      </c>
      <c r="F129" s="26">
        <v>90</v>
      </c>
      <c r="G129" s="26">
        <v>54</v>
      </c>
      <c r="H129" s="26">
        <v>26</v>
      </c>
      <c r="I129" s="26">
        <v>10</v>
      </c>
      <c r="J129" s="26">
        <v>6</v>
      </c>
      <c r="K129" s="26">
        <v>1</v>
      </c>
      <c r="L129" s="26">
        <v>1</v>
      </c>
      <c r="M129" s="26"/>
      <c r="N129" s="26"/>
    </row>
    <row r="130" spans="1:14" s="1" customFormat="1" ht="18.2" customHeight="1" x14ac:dyDescent="0.2">
      <c r="A130" s="14" t="s">
        <v>92</v>
      </c>
      <c r="B130" s="19" t="s">
        <v>93</v>
      </c>
      <c r="C130" s="25">
        <v>262</v>
      </c>
      <c r="D130" s="28">
        <v>2.2290076335877864</v>
      </c>
      <c r="E130" s="25">
        <v>105</v>
      </c>
      <c r="F130" s="25">
        <v>66</v>
      </c>
      <c r="G130" s="26">
        <v>45</v>
      </c>
      <c r="H130" s="26">
        <v>24</v>
      </c>
      <c r="I130" s="26">
        <v>16</v>
      </c>
      <c r="J130" s="26">
        <v>6</v>
      </c>
      <c r="K130" s="26"/>
      <c r="L130" s="26"/>
      <c r="M130" s="26"/>
      <c r="N130" s="26"/>
    </row>
    <row r="131" spans="1:14" s="1" customFormat="1" ht="22.7" customHeight="1" x14ac:dyDescent="0.2">
      <c r="A131" s="16" t="s">
        <v>80</v>
      </c>
      <c r="B131" s="22" t="s">
        <v>81</v>
      </c>
      <c r="C131" s="27">
        <v>19</v>
      </c>
      <c r="D131" s="30">
        <v>1.5263157894736843</v>
      </c>
      <c r="E131" s="27">
        <v>11</v>
      </c>
      <c r="F131" s="27">
        <v>6</v>
      </c>
      <c r="G131" s="27">
        <v>2</v>
      </c>
      <c r="H131" s="27"/>
      <c r="I131" s="27"/>
      <c r="J131" s="27"/>
      <c r="K131" s="27"/>
      <c r="L131" s="27"/>
      <c r="M131" s="27"/>
      <c r="N131" s="27"/>
    </row>
    <row r="132" spans="1:14" s="1" customFormat="1" ht="14.1" customHeight="1" x14ac:dyDescent="0.2">
      <c r="A132" s="8" t="s">
        <v>14</v>
      </c>
      <c r="B132" s="9" t="s">
        <v>15</v>
      </c>
      <c r="C132" s="10">
        <v>10</v>
      </c>
      <c r="D132" s="11">
        <v>1.4</v>
      </c>
      <c r="E132" s="10">
        <v>6</v>
      </c>
      <c r="F132" s="10">
        <v>4</v>
      </c>
      <c r="G132" s="10"/>
      <c r="H132" s="10"/>
      <c r="I132" s="10"/>
      <c r="J132" s="10"/>
      <c r="K132" s="10"/>
      <c r="L132" s="10"/>
      <c r="M132" s="10"/>
      <c r="N132" s="10"/>
    </row>
    <row r="133" spans="1:14" s="1" customFormat="1" ht="14.1" customHeight="1" x14ac:dyDescent="0.2">
      <c r="A133" s="8" t="s">
        <v>208</v>
      </c>
      <c r="B133" s="9" t="s">
        <v>209</v>
      </c>
      <c r="C133" s="10">
        <v>50</v>
      </c>
      <c r="D133" s="11">
        <v>1.8</v>
      </c>
      <c r="E133" s="10">
        <v>25</v>
      </c>
      <c r="F133" s="10">
        <v>15</v>
      </c>
      <c r="G133" s="10">
        <v>7</v>
      </c>
      <c r="H133" s="10">
        <v>1</v>
      </c>
      <c r="I133" s="10">
        <v>2</v>
      </c>
      <c r="J133" s="10"/>
      <c r="K133" s="10"/>
      <c r="L133" s="10"/>
      <c r="M133" s="10"/>
      <c r="N133" s="10"/>
    </row>
    <row r="134" spans="1:14" s="1" customFormat="1" ht="14.1" customHeight="1" x14ac:dyDescent="0.2">
      <c r="A134" s="8" t="s">
        <v>228</v>
      </c>
      <c r="B134" s="9" t="s">
        <v>229</v>
      </c>
      <c r="C134" s="10">
        <v>16</v>
      </c>
      <c r="D134" s="11">
        <v>2.375</v>
      </c>
      <c r="E134" s="10">
        <v>5</v>
      </c>
      <c r="F134" s="10">
        <v>4</v>
      </c>
      <c r="G134" s="10">
        <v>3</v>
      </c>
      <c r="H134" s="10">
        <v>4</v>
      </c>
      <c r="I134" s="10"/>
      <c r="J134" s="10"/>
      <c r="K134" s="10"/>
      <c r="L134" s="10"/>
      <c r="M134" s="10"/>
      <c r="N134" s="10"/>
    </row>
    <row r="135" spans="1:14" s="1" customFormat="1" ht="14.1" customHeight="1" x14ac:dyDescent="0.2">
      <c r="A135" s="8" t="s">
        <v>258</v>
      </c>
      <c r="B135" s="9" t="s">
        <v>259</v>
      </c>
      <c r="C135" s="10">
        <v>935</v>
      </c>
      <c r="D135" s="11">
        <v>2.2352941176470589</v>
      </c>
      <c r="E135" s="10">
        <v>405</v>
      </c>
      <c r="F135" s="10">
        <v>226</v>
      </c>
      <c r="G135" s="10">
        <v>134</v>
      </c>
      <c r="H135" s="10">
        <v>85</v>
      </c>
      <c r="I135" s="10">
        <v>46</v>
      </c>
      <c r="J135" s="10">
        <v>25</v>
      </c>
      <c r="K135" s="10">
        <v>8</v>
      </c>
      <c r="L135" s="10">
        <v>6</v>
      </c>
      <c r="M135" s="10"/>
      <c r="N135" s="10"/>
    </row>
    <row r="136" spans="1:14" s="1" customFormat="1" ht="14.1" customHeight="1" x14ac:dyDescent="0.2">
      <c r="A136" s="8" t="s">
        <v>256</v>
      </c>
      <c r="B136" s="9" t="s">
        <v>257</v>
      </c>
      <c r="C136" s="10">
        <v>23</v>
      </c>
      <c r="D136" s="11">
        <v>2.1304347826086958</v>
      </c>
      <c r="E136" s="10">
        <v>8</v>
      </c>
      <c r="F136" s="10">
        <v>7</v>
      </c>
      <c r="G136" s="10">
        <v>6</v>
      </c>
      <c r="H136" s="10">
        <v>1</v>
      </c>
      <c r="I136" s="10">
        <v>1</v>
      </c>
      <c r="J136" s="10"/>
      <c r="K136" s="10"/>
      <c r="L136" s="10"/>
      <c r="M136" s="10"/>
      <c r="N136" s="10"/>
    </row>
    <row r="137" spans="1:14" s="1" customFormat="1" ht="14.1" customHeight="1" x14ac:dyDescent="0.2">
      <c r="A137" s="8" t="s">
        <v>78</v>
      </c>
      <c r="B137" s="9" t="s">
        <v>79</v>
      </c>
      <c r="C137" s="10">
        <v>20</v>
      </c>
      <c r="D137" s="11">
        <v>2.0499999999999998</v>
      </c>
      <c r="E137" s="10">
        <v>9</v>
      </c>
      <c r="F137" s="10">
        <v>6</v>
      </c>
      <c r="G137" s="10">
        <v>2</v>
      </c>
      <c r="H137" s="10">
        <v>1</v>
      </c>
      <c r="I137" s="10">
        <v>2</v>
      </c>
      <c r="J137" s="10"/>
      <c r="K137" s="10"/>
      <c r="L137" s="10"/>
      <c r="M137" s="10"/>
      <c r="N137" s="10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5" width="10.140625" customWidth="1"/>
    <col min="6" max="6" width="10" customWidth="1"/>
    <col min="7" max="7" width="10.140625" customWidth="1"/>
    <col min="8" max="8" width="10" customWidth="1"/>
    <col min="9" max="13" width="10.140625" customWidth="1"/>
    <col min="14" max="14" width="10" customWidth="1"/>
    <col min="15" max="19" width="10.140625" customWidth="1"/>
  </cols>
  <sheetData>
    <row r="1" spans="1:19" s="1" customFormat="1" ht="14.1" customHeight="1" x14ac:dyDescent="0.2">
      <c r="A1" s="15" t="s">
        <v>0</v>
      </c>
      <c r="B1" s="21" t="s">
        <v>1</v>
      </c>
      <c r="C1" s="2" t="s">
        <v>2</v>
      </c>
      <c r="D1" s="2" t="s">
        <v>313</v>
      </c>
      <c r="E1" s="2" t="s">
        <v>314</v>
      </c>
      <c r="F1" s="2" t="s">
        <v>315</v>
      </c>
      <c r="G1" s="2" t="s">
        <v>316</v>
      </c>
      <c r="H1" s="2" t="s">
        <v>317</v>
      </c>
      <c r="I1" s="2" t="s">
        <v>318</v>
      </c>
      <c r="J1" s="2" t="s">
        <v>319</v>
      </c>
      <c r="K1" s="2" t="s">
        <v>320</v>
      </c>
      <c r="L1" s="2" t="s">
        <v>321</v>
      </c>
      <c r="M1" s="2" t="s">
        <v>322</v>
      </c>
      <c r="N1" s="2" t="s">
        <v>323</v>
      </c>
      <c r="O1" s="2" t="s">
        <v>324</v>
      </c>
      <c r="P1" s="2" t="s">
        <v>325</v>
      </c>
      <c r="Q1" s="2" t="s">
        <v>326</v>
      </c>
      <c r="R1" s="2" t="s">
        <v>327</v>
      </c>
      <c r="S1" s="2" t="s">
        <v>299</v>
      </c>
    </row>
    <row r="2" spans="1:19" s="1" customFormat="1" ht="14.1" customHeight="1" x14ac:dyDescent="0.2">
      <c r="A2" s="4" t="s">
        <v>178</v>
      </c>
      <c r="B2" s="5" t="s">
        <v>179</v>
      </c>
      <c r="C2" s="6">
        <v>373</v>
      </c>
      <c r="D2" s="6">
        <v>33</v>
      </c>
      <c r="E2" s="6">
        <v>16</v>
      </c>
      <c r="F2" s="6">
        <v>16</v>
      </c>
      <c r="G2" s="6">
        <v>12</v>
      </c>
      <c r="H2" s="6">
        <v>3</v>
      </c>
      <c r="I2" s="6"/>
      <c r="J2" s="6"/>
      <c r="K2" s="6">
        <v>197</v>
      </c>
      <c r="L2" s="6">
        <v>58</v>
      </c>
      <c r="M2" s="6">
        <v>32</v>
      </c>
      <c r="N2" s="6">
        <v>5</v>
      </c>
      <c r="O2" s="6">
        <v>1</v>
      </c>
      <c r="P2" s="6"/>
      <c r="Q2" s="6"/>
      <c r="R2" s="6"/>
      <c r="S2" s="6"/>
    </row>
    <row r="3" spans="1:19" s="1" customFormat="1" ht="14.1" customHeight="1" x14ac:dyDescent="0.2">
      <c r="A3" s="14" t="s">
        <v>28</v>
      </c>
      <c r="B3" s="19" t="s">
        <v>29</v>
      </c>
      <c r="C3" s="27">
        <v>19</v>
      </c>
      <c r="D3" s="27">
        <v>1</v>
      </c>
      <c r="E3" s="27">
        <v>1</v>
      </c>
      <c r="F3" s="27">
        <v>5</v>
      </c>
      <c r="G3" s="27"/>
      <c r="H3" s="27"/>
      <c r="I3" s="27"/>
      <c r="J3" s="27"/>
      <c r="K3" s="27">
        <v>8</v>
      </c>
      <c r="L3" s="27">
        <v>1</v>
      </c>
      <c r="M3" s="27">
        <v>1</v>
      </c>
      <c r="N3" s="27">
        <v>2</v>
      </c>
      <c r="O3" s="27"/>
      <c r="P3" s="27"/>
      <c r="Q3" s="27"/>
      <c r="R3" s="27"/>
      <c r="S3" s="27"/>
    </row>
    <row r="4" spans="1:19" s="1" customFormat="1" ht="14.1" customHeight="1" x14ac:dyDescent="0.2">
      <c r="A4" s="14" t="s">
        <v>74</v>
      </c>
      <c r="B4" s="20" t="s">
        <v>75</v>
      </c>
      <c r="C4" s="26">
        <v>46</v>
      </c>
      <c r="D4" s="26">
        <v>10</v>
      </c>
      <c r="E4" s="26">
        <v>3</v>
      </c>
      <c r="F4" s="26">
        <v>2</v>
      </c>
      <c r="G4" s="26"/>
      <c r="H4" s="26"/>
      <c r="I4" s="26"/>
      <c r="J4" s="26"/>
      <c r="K4" s="26">
        <v>11</v>
      </c>
      <c r="L4" s="26">
        <v>9</v>
      </c>
      <c r="M4" s="26">
        <v>7</v>
      </c>
      <c r="N4" s="26">
        <v>4</v>
      </c>
      <c r="O4" s="26"/>
      <c r="P4" s="26"/>
      <c r="Q4" s="26"/>
      <c r="R4" s="26"/>
      <c r="S4" s="26"/>
    </row>
    <row r="5" spans="1:19" s="1" customFormat="1" ht="18.2" customHeight="1" x14ac:dyDescent="0.2">
      <c r="A5" s="14" t="s">
        <v>150</v>
      </c>
      <c r="B5" s="19" t="s">
        <v>151</v>
      </c>
      <c r="C5" s="25">
        <v>366</v>
      </c>
      <c r="D5" s="25">
        <v>27</v>
      </c>
      <c r="E5" s="25">
        <v>21</v>
      </c>
      <c r="F5" s="25">
        <v>25</v>
      </c>
      <c r="G5" s="26">
        <v>13</v>
      </c>
      <c r="H5" s="26">
        <v>5</v>
      </c>
      <c r="I5" s="26"/>
      <c r="J5" s="26"/>
      <c r="K5" s="26">
        <v>154</v>
      </c>
      <c r="L5" s="26">
        <v>56</v>
      </c>
      <c r="M5" s="26">
        <v>48</v>
      </c>
      <c r="N5" s="26">
        <v>11</v>
      </c>
      <c r="O5" s="26">
        <v>5</v>
      </c>
      <c r="P5" s="26"/>
      <c r="Q5" s="26">
        <v>1</v>
      </c>
      <c r="R5" s="26"/>
      <c r="S5" s="26"/>
    </row>
    <row r="6" spans="1:19" s="1" customFormat="1" ht="22.7" customHeight="1" x14ac:dyDescent="0.2">
      <c r="A6" s="16" t="s">
        <v>254</v>
      </c>
      <c r="B6" s="22" t="s">
        <v>255</v>
      </c>
      <c r="C6" s="27">
        <v>186</v>
      </c>
      <c r="D6" s="27">
        <v>23</v>
      </c>
      <c r="E6" s="27">
        <v>9</v>
      </c>
      <c r="F6" s="27">
        <v>11</v>
      </c>
      <c r="G6" s="27">
        <v>2</v>
      </c>
      <c r="H6" s="27">
        <v>4</v>
      </c>
      <c r="I6" s="27"/>
      <c r="J6" s="27">
        <v>1</v>
      </c>
      <c r="K6" s="27">
        <v>79</v>
      </c>
      <c r="L6" s="27">
        <v>32</v>
      </c>
      <c r="M6" s="27">
        <v>19</v>
      </c>
      <c r="N6" s="27">
        <v>6</v>
      </c>
      <c r="O6" s="27"/>
      <c r="P6" s="27"/>
      <c r="Q6" s="27"/>
      <c r="R6" s="27"/>
      <c r="S6" s="27"/>
    </row>
    <row r="7" spans="1:19" s="1" customFormat="1" ht="14.1" customHeight="1" x14ac:dyDescent="0.2">
      <c r="A7" s="4" t="s">
        <v>72</v>
      </c>
      <c r="B7" s="5" t="s">
        <v>73</v>
      </c>
      <c r="C7" s="6">
        <v>49</v>
      </c>
      <c r="D7" s="6">
        <v>4</v>
      </c>
      <c r="E7" s="6">
        <v>2</v>
      </c>
      <c r="F7" s="6">
        <v>5</v>
      </c>
      <c r="G7" s="6">
        <v>1</v>
      </c>
      <c r="H7" s="6"/>
      <c r="I7" s="6"/>
      <c r="J7" s="6"/>
      <c r="K7" s="6">
        <v>25</v>
      </c>
      <c r="L7" s="6">
        <v>7</v>
      </c>
      <c r="M7" s="6">
        <v>4</v>
      </c>
      <c r="N7" s="6"/>
      <c r="O7" s="6">
        <v>1</v>
      </c>
      <c r="P7" s="6"/>
      <c r="Q7" s="6"/>
      <c r="R7" s="6"/>
      <c r="S7" s="6"/>
    </row>
    <row r="8" spans="1:19" s="1" customFormat="1" ht="14.1" customHeight="1" x14ac:dyDescent="0.2">
      <c r="A8" s="4" t="s">
        <v>282</v>
      </c>
      <c r="B8" s="5" t="s">
        <v>283</v>
      </c>
      <c r="C8" s="6">
        <v>171</v>
      </c>
      <c r="D8" s="6">
        <v>12</v>
      </c>
      <c r="E8" s="6">
        <v>12</v>
      </c>
      <c r="F8" s="6">
        <v>13</v>
      </c>
      <c r="G8" s="6">
        <v>9</v>
      </c>
      <c r="H8" s="6">
        <v>2</v>
      </c>
      <c r="I8" s="6">
        <v>1</v>
      </c>
      <c r="J8" s="6">
        <v>1</v>
      </c>
      <c r="K8" s="6">
        <v>75</v>
      </c>
      <c r="L8" s="6">
        <v>21</v>
      </c>
      <c r="M8" s="6">
        <v>14</v>
      </c>
      <c r="N8" s="6">
        <v>9</v>
      </c>
      <c r="O8" s="6">
        <v>2</v>
      </c>
      <c r="P8" s="6"/>
      <c r="Q8" s="6"/>
      <c r="R8" s="6"/>
      <c r="S8" s="6"/>
    </row>
    <row r="9" spans="1:19" s="1" customFormat="1" ht="14.1" customHeight="1" x14ac:dyDescent="0.2">
      <c r="A9" s="14" t="s">
        <v>194</v>
      </c>
      <c r="B9" s="19" t="s">
        <v>195</v>
      </c>
      <c r="C9" s="27">
        <v>32</v>
      </c>
      <c r="D9" s="27">
        <v>5</v>
      </c>
      <c r="E9" s="27">
        <v>2</v>
      </c>
      <c r="F9" s="27">
        <v>4</v>
      </c>
      <c r="G9" s="27">
        <v>2</v>
      </c>
      <c r="H9" s="27"/>
      <c r="I9" s="27"/>
      <c r="J9" s="27"/>
      <c r="K9" s="27">
        <v>11</v>
      </c>
      <c r="L9" s="27">
        <v>3</v>
      </c>
      <c r="M9" s="27">
        <v>4</v>
      </c>
      <c r="N9" s="27"/>
      <c r="O9" s="27"/>
      <c r="P9" s="27">
        <v>1</v>
      </c>
      <c r="Q9" s="27"/>
      <c r="R9" s="27"/>
      <c r="S9" s="27"/>
    </row>
    <row r="10" spans="1:19" s="1" customFormat="1" ht="14.1" customHeight="1" x14ac:dyDescent="0.2">
      <c r="A10" s="14" t="s">
        <v>148</v>
      </c>
      <c r="B10" s="20" t="s">
        <v>149</v>
      </c>
      <c r="C10" s="26">
        <v>261</v>
      </c>
      <c r="D10" s="26">
        <v>27</v>
      </c>
      <c r="E10" s="26">
        <v>14</v>
      </c>
      <c r="F10" s="26">
        <v>15</v>
      </c>
      <c r="G10" s="26">
        <v>12</v>
      </c>
      <c r="H10" s="26">
        <v>4</v>
      </c>
      <c r="I10" s="26"/>
      <c r="J10" s="26">
        <v>1</v>
      </c>
      <c r="K10" s="26">
        <v>120</v>
      </c>
      <c r="L10" s="26">
        <v>29</v>
      </c>
      <c r="M10" s="26">
        <v>28</v>
      </c>
      <c r="N10" s="26">
        <v>7</v>
      </c>
      <c r="O10" s="26">
        <v>2</v>
      </c>
      <c r="P10" s="26">
        <v>1</v>
      </c>
      <c r="Q10" s="26">
        <v>1</v>
      </c>
      <c r="R10" s="26"/>
      <c r="S10" s="26"/>
    </row>
    <row r="11" spans="1:19" s="1" customFormat="1" ht="18.2" customHeight="1" x14ac:dyDescent="0.2">
      <c r="A11" s="14" t="s">
        <v>252</v>
      </c>
      <c r="B11" s="19" t="s">
        <v>253</v>
      </c>
      <c r="C11" s="25">
        <v>14</v>
      </c>
      <c r="D11" s="25">
        <v>1</v>
      </c>
      <c r="E11" s="25">
        <v>2</v>
      </c>
      <c r="F11" s="25">
        <v>1</v>
      </c>
      <c r="G11" s="26"/>
      <c r="H11" s="26"/>
      <c r="I11" s="26"/>
      <c r="J11" s="26"/>
      <c r="K11" s="26">
        <v>5</v>
      </c>
      <c r="L11" s="26">
        <v>2</v>
      </c>
      <c r="M11" s="26">
        <v>3</v>
      </c>
      <c r="N11" s="26"/>
      <c r="O11" s="26"/>
      <c r="P11" s="26"/>
      <c r="Q11" s="26"/>
      <c r="R11" s="26"/>
      <c r="S11" s="26"/>
    </row>
    <row r="12" spans="1:19" s="1" customFormat="1" ht="22.7" customHeight="1" x14ac:dyDescent="0.2">
      <c r="A12" s="16" t="s">
        <v>250</v>
      </c>
      <c r="B12" s="22" t="s">
        <v>251</v>
      </c>
      <c r="C12" s="27">
        <v>104</v>
      </c>
      <c r="D12" s="27">
        <v>9</v>
      </c>
      <c r="E12" s="27">
        <v>8</v>
      </c>
      <c r="F12" s="27">
        <v>4</v>
      </c>
      <c r="G12" s="27">
        <v>2</v>
      </c>
      <c r="H12" s="27">
        <v>1</v>
      </c>
      <c r="I12" s="27">
        <v>1</v>
      </c>
      <c r="J12" s="27"/>
      <c r="K12" s="27">
        <v>51</v>
      </c>
      <c r="L12" s="27">
        <v>14</v>
      </c>
      <c r="M12" s="27">
        <v>13</v>
      </c>
      <c r="N12" s="27"/>
      <c r="O12" s="27"/>
      <c r="P12" s="27">
        <v>1</v>
      </c>
      <c r="Q12" s="27"/>
      <c r="R12" s="27"/>
      <c r="S12" s="27"/>
    </row>
    <row r="13" spans="1:19" s="1" customFormat="1" ht="14.1" customHeight="1" x14ac:dyDescent="0.2">
      <c r="A13" s="8" t="s">
        <v>176</v>
      </c>
      <c r="B13" s="9" t="s">
        <v>177</v>
      </c>
      <c r="C13" s="10">
        <v>48</v>
      </c>
      <c r="D13" s="10">
        <v>6</v>
      </c>
      <c r="E13" s="10">
        <v>2</v>
      </c>
      <c r="F13" s="10">
        <v>2</v>
      </c>
      <c r="G13" s="10">
        <v>1</v>
      </c>
      <c r="H13" s="10"/>
      <c r="I13" s="10"/>
      <c r="J13" s="10"/>
      <c r="K13" s="10">
        <v>15</v>
      </c>
      <c r="L13" s="10">
        <v>8</v>
      </c>
      <c r="M13" s="10">
        <v>9</v>
      </c>
      <c r="N13" s="10">
        <v>5</v>
      </c>
      <c r="O13" s="10"/>
      <c r="P13" s="10"/>
      <c r="Q13" s="10"/>
      <c r="R13" s="10"/>
      <c r="S13" s="10"/>
    </row>
    <row r="14" spans="1:19" s="1" customFormat="1" ht="14.1" customHeight="1" x14ac:dyDescent="0.2">
      <c r="A14" s="8" t="s">
        <v>26</v>
      </c>
      <c r="B14" s="9" t="s">
        <v>27</v>
      </c>
      <c r="C14" s="10">
        <v>36</v>
      </c>
      <c r="D14" s="10">
        <v>5</v>
      </c>
      <c r="E14" s="10">
        <v>1</v>
      </c>
      <c r="F14" s="10">
        <v>1</v>
      </c>
      <c r="G14" s="10">
        <v>2</v>
      </c>
      <c r="H14" s="10"/>
      <c r="I14" s="10"/>
      <c r="J14" s="10"/>
      <c r="K14" s="10">
        <v>14</v>
      </c>
      <c r="L14" s="10">
        <v>8</v>
      </c>
      <c r="M14" s="10">
        <v>4</v>
      </c>
      <c r="N14" s="10">
        <v>1</v>
      </c>
      <c r="O14" s="10"/>
      <c r="P14" s="10"/>
      <c r="Q14" s="10"/>
      <c r="R14" s="10"/>
      <c r="S14" s="10"/>
    </row>
    <row r="15" spans="1:19" s="1" customFormat="1" ht="14.1" customHeight="1" x14ac:dyDescent="0.2">
      <c r="A15" s="8" t="s">
        <v>280</v>
      </c>
      <c r="B15" s="9" t="s">
        <v>281</v>
      </c>
      <c r="C15" s="10">
        <v>19</v>
      </c>
      <c r="D15" s="10">
        <v>4</v>
      </c>
      <c r="E15" s="10">
        <v>1</v>
      </c>
      <c r="F15" s="10"/>
      <c r="G15" s="10">
        <v>1</v>
      </c>
      <c r="H15" s="10"/>
      <c r="I15" s="10"/>
      <c r="J15" s="10"/>
      <c r="K15" s="10">
        <v>6</v>
      </c>
      <c r="L15" s="10">
        <v>6</v>
      </c>
      <c r="M15" s="10">
        <v>1</v>
      </c>
      <c r="N15" s="10"/>
      <c r="O15" s="10"/>
      <c r="P15" s="10"/>
      <c r="Q15" s="10"/>
      <c r="R15" s="10"/>
      <c r="S15" s="10"/>
    </row>
    <row r="16" spans="1:19" s="1" customFormat="1" ht="14.1" customHeight="1" x14ac:dyDescent="0.2">
      <c r="A16" s="8" t="s">
        <v>90</v>
      </c>
      <c r="B16" s="9" t="s">
        <v>91</v>
      </c>
      <c r="C16" s="10">
        <v>21</v>
      </c>
      <c r="D16" s="10">
        <v>4</v>
      </c>
      <c r="E16" s="10">
        <v>1</v>
      </c>
      <c r="F16" s="10">
        <v>4</v>
      </c>
      <c r="G16" s="10"/>
      <c r="H16" s="10"/>
      <c r="I16" s="10"/>
      <c r="J16" s="10"/>
      <c r="K16" s="10">
        <v>9</v>
      </c>
      <c r="L16" s="10">
        <v>2</v>
      </c>
      <c r="M16" s="10">
        <v>1</v>
      </c>
      <c r="N16" s="10"/>
      <c r="O16" s="10"/>
      <c r="P16" s="10"/>
      <c r="Q16" s="10"/>
      <c r="R16" s="10"/>
      <c r="S16" s="10"/>
    </row>
    <row r="17" spans="1:19" s="1" customFormat="1" ht="14.1" customHeight="1" x14ac:dyDescent="0.2">
      <c r="A17" s="8" t="s">
        <v>24</v>
      </c>
      <c r="B17" s="9" t="s">
        <v>25</v>
      </c>
      <c r="C17" s="10">
        <v>60</v>
      </c>
      <c r="D17" s="10">
        <v>5</v>
      </c>
      <c r="E17" s="10">
        <v>5</v>
      </c>
      <c r="F17" s="10">
        <v>5</v>
      </c>
      <c r="G17" s="10">
        <v>3</v>
      </c>
      <c r="H17" s="10">
        <v>1</v>
      </c>
      <c r="I17" s="10"/>
      <c r="J17" s="10"/>
      <c r="K17" s="10">
        <v>21</v>
      </c>
      <c r="L17" s="10">
        <v>4</v>
      </c>
      <c r="M17" s="10">
        <v>9</v>
      </c>
      <c r="N17" s="10">
        <v>4</v>
      </c>
      <c r="O17" s="10">
        <v>2</v>
      </c>
      <c r="P17" s="10"/>
      <c r="Q17" s="10">
        <v>1</v>
      </c>
      <c r="R17" s="10"/>
      <c r="S17" s="10"/>
    </row>
    <row r="18" spans="1:19" s="1" customFormat="1" ht="14.1" customHeight="1" x14ac:dyDescent="0.2">
      <c r="A18" s="8" t="s">
        <v>146</v>
      </c>
      <c r="B18" s="9" t="s">
        <v>147</v>
      </c>
      <c r="C18" s="10">
        <v>34</v>
      </c>
      <c r="D18" s="10">
        <v>4</v>
      </c>
      <c r="E18" s="10"/>
      <c r="F18" s="10">
        <v>1</v>
      </c>
      <c r="G18" s="10">
        <v>1</v>
      </c>
      <c r="H18" s="10"/>
      <c r="I18" s="10"/>
      <c r="J18" s="10"/>
      <c r="K18" s="10">
        <v>17</v>
      </c>
      <c r="L18" s="10">
        <v>5</v>
      </c>
      <c r="M18" s="10">
        <v>6</v>
      </c>
      <c r="N18" s="10"/>
      <c r="O18" s="10"/>
      <c r="P18" s="10"/>
      <c r="Q18" s="10"/>
      <c r="R18" s="10"/>
      <c r="S18" s="10"/>
    </row>
    <row r="19" spans="1:19" s="1" customFormat="1" ht="14.1" customHeight="1" x14ac:dyDescent="0.2">
      <c r="A19" s="8" t="s">
        <v>70</v>
      </c>
      <c r="B19" s="9" t="s">
        <v>71</v>
      </c>
      <c r="C19" s="10">
        <v>2225</v>
      </c>
      <c r="D19" s="10">
        <v>214</v>
      </c>
      <c r="E19" s="10">
        <v>116</v>
      </c>
      <c r="F19" s="10">
        <v>143</v>
      </c>
      <c r="G19" s="10">
        <v>148</v>
      </c>
      <c r="H19" s="10">
        <v>49</v>
      </c>
      <c r="I19" s="10">
        <v>15</v>
      </c>
      <c r="J19" s="10">
        <v>13</v>
      </c>
      <c r="K19" s="10">
        <v>1009</v>
      </c>
      <c r="L19" s="10">
        <v>262</v>
      </c>
      <c r="M19" s="10">
        <v>156</v>
      </c>
      <c r="N19" s="10">
        <v>54</v>
      </c>
      <c r="O19" s="10">
        <v>31</v>
      </c>
      <c r="P19" s="10">
        <v>6</v>
      </c>
      <c r="Q19" s="10">
        <v>9</v>
      </c>
      <c r="R19" s="10"/>
      <c r="S19" s="10"/>
    </row>
    <row r="20" spans="1:19" s="1" customFormat="1" ht="14.1" customHeight="1" x14ac:dyDescent="0.2">
      <c r="A20" s="8" t="s">
        <v>248</v>
      </c>
      <c r="B20" s="9" t="s">
        <v>249</v>
      </c>
      <c r="C20" s="10">
        <v>126</v>
      </c>
      <c r="D20" s="10">
        <v>10</v>
      </c>
      <c r="E20" s="10">
        <v>11</v>
      </c>
      <c r="F20" s="10">
        <v>7</v>
      </c>
      <c r="G20" s="10">
        <v>5</v>
      </c>
      <c r="H20" s="10">
        <v>2</v>
      </c>
      <c r="I20" s="10"/>
      <c r="J20" s="10"/>
      <c r="K20" s="10">
        <v>49</v>
      </c>
      <c r="L20" s="10">
        <v>19</v>
      </c>
      <c r="M20" s="10">
        <v>17</v>
      </c>
      <c r="N20" s="10">
        <v>5</v>
      </c>
      <c r="O20" s="10"/>
      <c r="P20" s="10"/>
      <c r="Q20" s="10">
        <v>1</v>
      </c>
      <c r="R20" s="10"/>
      <c r="S20" s="10"/>
    </row>
    <row r="21" spans="1:19" s="1" customFormat="1" ht="14.1" customHeight="1" x14ac:dyDescent="0.2">
      <c r="A21" s="8" t="s">
        <v>246</v>
      </c>
      <c r="B21" s="9" t="s">
        <v>247</v>
      </c>
      <c r="C21" s="10">
        <v>311</v>
      </c>
      <c r="D21" s="10">
        <v>28</v>
      </c>
      <c r="E21" s="10">
        <v>7</v>
      </c>
      <c r="F21" s="10">
        <v>12</v>
      </c>
      <c r="G21" s="10">
        <v>13</v>
      </c>
      <c r="H21" s="10">
        <v>9</v>
      </c>
      <c r="I21" s="10">
        <v>2</v>
      </c>
      <c r="J21" s="10"/>
      <c r="K21" s="10">
        <v>141</v>
      </c>
      <c r="L21" s="10">
        <v>38</v>
      </c>
      <c r="M21" s="10">
        <v>38</v>
      </c>
      <c r="N21" s="10">
        <v>17</v>
      </c>
      <c r="O21" s="10">
        <v>4</v>
      </c>
      <c r="P21" s="10">
        <v>1</v>
      </c>
      <c r="Q21" s="10">
        <v>1</v>
      </c>
      <c r="R21" s="10"/>
      <c r="S21" s="10"/>
    </row>
    <row r="22" spans="1:19" s="1" customFormat="1" ht="14.1" customHeight="1" x14ac:dyDescent="0.2">
      <c r="A22" s="8" t="s">
        <v>244</v>
      </c>
      <c r="B22" s="9" t="s">
        <v>245</v>
      </c>
      <c r="C22" s="10">
        <v>143</v>
      </c>
      <c r="D22" s="10">
        <v>16</v>
      </c>
      <c r="E22" s="10">
        <v>8</v>
      </c>
      <c r="F22" s="10">
        <v>3</v>
      </c>
      <c r="G22" s="10">
        <v>6</v>
      </c>
      <c r="H22" s="10">
        <v>3</v>
      </c>
      <c r="I22" s="10">
        <v>2</v>
      </c>
      <c r="J22" s="10"/>
      <c r="K22" s="10">
        <v>58</v>
      </c>
      <c r="L22" s="10">
        <v>19</v>
      </c>
      <c r="M22" s="10">
        <v>20</v>
      </c>
      <c r="N22" s="10">
        <v>4</v>
      </c>
      <c r="O22" s="10">
        <v>2</v>
      </c>
      <c r="P22" s="10">
        <v>1</v>
      </c>
      <c r="Q22" s="10">
        <v>1</v>
      </c>
      <c r="R22" s="10"/>
      <c r="S22" s="10"/>
    </row>
    <row r="23" spans="1:19" s="1" customFormat="1" ht="14.1" customHeight="1" x14ac:dyDescent="0.2">
      <c r="A23" s="8" t="s">
        <v>144</v>
      </c>
      <c r="B23" s="9" t="s">
        <v>145</v>
      </c>
      <c r="C23" s="10">
        <v>33</v>
      </c>
      <c r="D23" s="10">
        <v>3</v>
      </c>
      <c r="E23" s="10">
        <v>2</v>
      </c>
      <c r="F23" s="10">
        <v>2</v>
      </c>
      <c r="G23" s="10">
        <v>1</v>
      </c>
      <c r="H23" s="10">
        <v>1</v>
      </c>
      <c r="I23" s="10"/>
      <c r="J23" s="10"/>
      <c r="K23" s="10">
        <v>16</v>
      </c>
      <c r="L23" s="10">
        <v>2</v>
      </c>
      <c r="M23" s="10">
        <v>2</v>
      </c>
      <c r="N23" s="10">
        <v>2</v>
      </c>
      <c r="O23" s="10">
        <v>1</v>
      </c>
      <c r="P23" s="10">
        <v>1</v>
      </c>
      <c r="Q23" s="10"/>
      <c r="R23" s="10"/>
      <c r="S23" s="10"/>
    </row>
    <row r="24" spans="1:19" s="1" customFormat="1" ht="14.1" customHeight="1" x14ac:dyDescent="0.2">
      <c r="A24" s="8" t="s">
        <v>206</v>
      </c>
      <c r="B24" s="9" t="s">
        <v>207</v>
      </c>
      <c r="C24" s="10">
        <v>13</v>
      </c>
      <c r="D24" s="10">
        <v>2</v>
      </c>
      <c r="E24" s="10">
        <v>1</v>
      </c>
      <c r="F24" s="10"/>
      <c r="G24" s="10"/>
      <c r="H24" s="10"/>
      <c r="I24" s="10"/>
      <c r="J24" s="10"/>
      <c r="K24" s="10">
        <v>7</v>
      </c>
      <c r="L24" s="10">
        <v>1</v>
      </c>
      <c r="M24" s="10">
        <v>2</v>
      </c>
      <c r="N24" s="10"/>
      <c r="O24" s="10"/>
      <c r="P24" s="10"/>
      <c r="Q24" s="10"/>
      <c r="R24" s="10"/>
      <c r="S24" s="10"/>
    </row>
    <row r="25" spans="1:19" s="1" customFormat="1" ht="14.1" customHeight="1" x14ac:dyDescent="0.2">
      <c r="A25" s="4" t="s">
        <v>76</v>
      </c>
      <c r="B25" s="5" t="s">
        <v>77</v>
      </c>
      <c r="C25" s="6">
        <v>14</v>
      </c>
      <c r="D25" s="6">
        <v>1</v>
      </c>
      <c r="E25" s="6">
        <v>1</v>
      </c>
      <c r="F25" s="6"/>
      <c r="G25" s="6"/>
      <c r="H25" s="6"/>
      <c r="I25" s="6"/>
      <c r="J25" s="6"/>
      <c r="K25" s="6">
        <v>9</v>
      </c>
      <c r="L25" s="6">
        <v>1</v>
      </c>
      <c r="M25" s="6">
        <v>1</v>
      </c>
      <c r="N25" s="6">
        <v>1</v>
      </c>
      <c r="O25" s="6"/>
      <c r="P25" s="6"/>
      <c r="Q25" s="6"/>
      <c r="R25" s="6"/>
      <c r="S25" s="6"/>
    </row>
    <row r="26" spans="1:19" s="1" customFormat="1" ht="14.1" customHeight="1" x14ac:dyDescent="0.2">
      <c r="A26" s="4" t="s">
        <v>278</v>
      </c>
      <c r="B26" s="5" t="s">
        <v>279</v>
      </c>
      <c r="C26" s="6">
        <v>59</v>
      </c>
      <c r="D26" s="6">
        <v>7</v>
      </c>
      <c r="E26" s="6">
        <v>2</v>
      </c>
      <c r="F26" s="6">
        <v>5</v>
      </c>
      <c r="G26" s="6">
        <v>2</v>
      </c>
      <c r="H26" s="6">
        <v>1</v>
      </c>
      <c r="I26" s="6">
        <v>1</v>
      </c>
      <c r="J26" s="6"/>
      <c r="K26" s="6">
        <v>27</v>
      </c>
      <c r="L26" s="6">
        <v>7</v>
      </c>
      <c r="M26" s="6">
        <v>2</v>
      </c>
      <c r="N26" s="6">
        <v>3</v>
      </c>
      <c r="O26" s="6">
        <v>1</v>
      </c>
      <c r="P26" s="6"/>
      <c r="Q26" s="6">
        <v>1</v>
      </c>
      <c r="R26" s="6"/>
      <c r="S26" s="6"/>
    </row>
    <row r="27" spans="1:19" s="1" customFormat="1" ht="14.1" customHeight="1" x14ac:dyDescent="0.2">
      <c r="A27" s="14" t="s">
        <v>48</v>
      </c>
      <c r="B27" s="19" t="s">
        <v>49</v>
      </c>
      <c r="C27" s="27">
        <v>35</v>
      </c>
      <c r="D27" s="27">
        <v>5</v>
      </c>
      <c r="E27" s="27"/>
      <c r="F27" s="27"/>
      <c r="G27" s="27">
        <v>1</v>
      </c>
      <c r="H27" s="27">
        <v>2</v>
      </c>
      <c r="I27" s="27"/>
      <c r="J27" s="27">
        <v>1</v>
      </c>
      <c r="K27" s="27">
        <v>12</v>
      </c>
      <c r="L27" s="27">
        <v>7</v>
      </c>
      <c r="M27" s="27">
        <v>4</v>
      </c>
      <c r="N27" s="27">
        <v>2</v>
      </c>
      <c r="O27" s="27">
        <v>1</v>
      </c>
      <c r="P27" s="27"/>
      <c r="Q27" s="27"/>
      <c r="R27" s="27"/>
      <c r="S27" s="27"/>
    </row>
    <row r="28" spans="1:19" s="1" customFormat="1" ht="14.1" customHeight="1" x14ac:dyDescent="0.2">
      <c r="A28" s="14" t="s">
        <v>224</v>
      </c>
      <c r="B28" s="20" t="s">
        <v>225</v>
      </c>
      <c r="C28" s="26">
        <v>19</v>
      </c>
      <c r="D28" s="26">
        <v>2</v>
      </c>
      <c r="E28" s="26"/>
      <c r="F28" s="26"/>
      <c r="G28" s="26"/>
      <c r="H28" s="26"/>
      <c r="I28" s="26"/>
      <c r="J28" s="26"/>
      <c r="K28" s="26">
        <v>10</v>
      </c>
      <c r="L28" s="26">
        <v>3</v>
      </c>
      <c r="M28" s="26">
        <v>4</v>
      </c>
      <c r="N28" s="26"/>
      <c r="O28" s="26"/>
      <c r="P28" s="26"/>
      <c r="Q28" s="26"/>
      <c r="R28" s="26"/>
      <c r="S28" s="26"/>
    </row>
    <row r="29" spans="1:19" s="1" customFormat="1" ht="18.2" customHeight="1" x14ac:dyDescent="0.2">
      <c r="A29" s="14" t="s">
        <v>22</v>
      </c>
      <c r="B29" s="19" t="s">
        <v>23</v>
      </c>
      <c r="C29" s="25">
        <v>106</v>
      </c>
      <c r="D29" s="25">
        <v>9</v>
      </c>
      <c r="E29" s="25">
        <v>5</v>
      </c>
      <c r="F29" s="25">
        <v>6</v>
      </c>
      <c r="G29" s="26">
        <v>3</v>
      </c>
      <c r="H29" s="26">
        <v>2</v>
      </c>
      <c r="I29" s="26"/>
      <c r="J29" s="26">
        <v>1</v>
      </c>
      <c r="K29" s="26">
        <v>42</v>
      </c>
      <c r="L29" s="26">
        <v>20</v>
      </c>
      <c r="M29" s="26">
        <v>14</v>
      </c>
      <c r="N29" s="26">
        <v>3</v>
      </c>
      <c r="O29" s="26">
        <v>1</v>
      </c>
      <c r="P29" s="26"/>
      <c r="Q29" s="26"/>
      <c r="R29" s="26"/>
      <c r="S29" s="26"/>
    </row>
    <row r="30" spans="1:19" s="1" customFormat="1" ht="22.7" customHeight="1" x14ac:dyDescent="0.2">
      <c r="A30" s="16" t="s">
        <v>20</v>
      </c>
      <c r="B30" s="22" t="s">
        <v>21</v>
      </c>
      <c r="C30" s="27">
        <v>49</v>
      </c>
      <c r="D30" s="27">
        <v>2</v>
      </c>
      <c r="E30" s="27">
        <v>2</v>
      </c>
      <c r="F30" s="27">
        <v>5</v>
      </c>
      <c r="G30" s="27">
        <v>2</v>
      </c>
      <c r="H30" s="27">
        <v>1</v>
      </c>
      <c r="I30" s="27"/>
      <c r="J30" s="27"/>
      <c r="K30" s="27">
        <v>24</v>
      </c>
      <c r="L30" s="27">
        <v>4</v>
      </c>
      <c r="M30" s="27">
        <v>7</v>
      </c>
      <c r="N30" s="27">
        <v>1</v>
      </c>
      <c r="O30" s="27"/>
      <c r="P30" s="27"/>
      <c r="Q30" s="27">
        <v>1</v>
      </c>
      <c r="R30" s="27"/>
      <c r="S30" s="27"/>
    </row>
    <row r="31" spans="1:19" s="1" customFormat="1" ht="14.1" customHeight="1" x14ac:dyDescent="0.2">
      <c r="A31" s="4" t="s">
        <v>204</v>
      </c>
      <c r="B31" s="5" t="s">
        <v>205</v>
      </c>
      <c r="C31" s="6">
        <v>50</v>
      </c>
      <c r="D31" s="6">
        <v>9</v>
      </c>
      <c r="E31" s="6">
        <v>3</v>
      </c>
      <c r="F31" s="6">
        <v>1</v>
      </c>
      <c r="G31" s="6">
        <v>3</v>
      </c>
      <c r="H31" s="6">
        <v>2</v>
      </c>
      <c r="I31" s="6"/>
      <c r="J31" s="6"/>
      <c r="K31" s="6">
        <v>17</v>
      </c>
      <c r="L31" s="6">
        <v>6</v>
      </c>
      <c r="M31" s="6">
        <v>9</v>
      </c>
      <c r="N31" s="6"/>
      <c r="O31" s="6"/>
      <c r="P31" s="6"/>
      <c r="Q31" s="6"/>
      <c r="R31" s="6"/>
      <c r="S31" s="6"/>
    </row>
    <row r="32" spans="1:19" s="1" customFormat="1" ht="14.1" customHeight="1" x14ac:dyDescent="0.2">
      <c r="A32" s="4" t="s">
        <v>142</v>
      </c>
      <c r="B32" s="5" t="s">
        <v>143</v>
      </c>
      <c r="C32" s="6">
        <v>888</v>
      </c>
      <c r="D32" s="6">
        <v>89</v>
      </c>
      <c r="E32" s="6">
        <v>63</v>
      </c>
      <c r="F32" s="6">
        <v>94</v>
      </c>
      <c r="G32" s="6">
        <v>81</v>
      </c>
      <c r="H32" s="6">
        <v>32</v>
      </c>
      <c r="I32" s="6">
        <v>10</v>
      </c>
      <c r="J32" s="6">
        <v>3</v>
      </c>
      <c r="K32" s="6">
        <v>310</v>
      </c>
      <c r="L32" s="6">
        <v>99</v>
      </c>
      <c r="M32" s="6">
        <v>71</v>
      </c>
      <c r="N32" s="6">
        <v>23</v>
      </c>
      <c r="O32" s="6">
        <v>10</v>
      </c>
      <c r="P32" s="6">
        <v>3</v>
      </c>
      <c r="Q32" s="6"/>
      <c r="R32" s="6"/>
      <c r="S32" s="6"/>
    </row>
    <row r="33" spans="1:19" s="1" customFormat="1" ht="14.1" customHeight="1" x14ac:dyDescent="0.2">
      <c r="A33" s="14" t="s">
        <v>222</v>
      </c>
      <c r="B33" s="19" t="s">
        <v>223</v>
      </c>
      <c r="C33" s="27">
        <v>11</v>
      </c>
      <c r="D33" s="27">
        <v>1</v>
      </c>
      <c r="E33" s="27"/>
      <c r="F33" s="27"/>
      <c r="G33" s="27"/>
      <c r="H33" s="27"/>
      <c r="I33" s="27"/>
      <c r="J33" s="27"/>
      <c r="K33" s="27">
        <v>5</v>
      </c>
      <c r="L33" s="27">
        <v>1</v>
      </c>
      <c r="M33" s="27">
        <v>3</v>
      </c>
      <c r="N33" s="27">
        <v>1</v>
      </c>
      <c r="O33" s="27"/>
      <c r="P33" s="27"/>
      <c r="Q33" s="27"/>
      <c r="R33" s="27"/>
      <c r="S33" s="27"/>
    </row>
    <row r="34" spans="1:19" s="1" customFormat="1" ht="14.1" customHeight="1" x14ac:dyDescent="0.2">
      <c r="A34" s="14" t="s">
        <v>38</v>
      </c>
      <c r="B34" s="20" t="s">
        <v>39</v>
      </c>
      <c r="C34" s="26">
        <v>13</v>
      </c>
      <c r="D34" s="26">
        <v>2</v>
      </c>
      <c r="E34" s="26"/>
      <c r="F34" s="26"/>
      <c r="G34" s="26">
        <v>1</v>
      </c>
      <c r="H34" s="26"/>
      <c r="I34" s="26"/>
      <c r="J34" s="26"/>
      <c r="K34" s="26">
        <v>5</v>
      </c>
      <c r="L34" s="26">
        <v>2</v>
      </c>
      <c r="M34" s="26">
        <v>2</v>
      </c>
      <c r="N34" s="26">
        <v>1</v>
      </c>
      <c r="O34" s="26"/>
      <c r="P34" s="26"/>
      <c r="Q34" s="26"/>
      <c r="R34" s="26"/>
      <c r="S34" s="26"/>
    </row>
    <row r="35" spans="1:19" s="1" customFormat="1" ht="18.2" customHeight="1" x14ac:dyDescent="0.2">
      <c r="A35" s="14" t="s">
        <v>140</v>
      </c>
      <c r="B35" s="19" t="s">
        <v>141</v>
      </c>
      <c r="C35" s="25">
        <v>128</v>
      </c>
      <c r="D35" s="25">
        <v>5</v>
      </c>
      <c r="E35" s="25">
        <v>9</v>
      </c>
      <c r="F35" s="25">
        <v>16</v>
      </c>
      <c r="G35" s="26">
        <v>7</v>
      </c>
      <c r="H35" s="26">
        <v>3</v>
      </c>
      <c r="I35" s="26">
        <v>2</v>
      </c>
      <c r="J35" s="26">
        <v>1</v>
      </c>
      <c r="K35" s="26">
        <v>36</v>
      </c>
      <c r="L35" s="26">
        <v>20</v>
      </c>
      <c r="M35" s="26">
        <v>21</v>
      </c>
      <c r="N35" s="26">
        <v>5</v>
      </c>
      <c r="O35" s="26">
        <v>1</v>
      </c>
      <c r="P35" s="26"/>
      <c r="Q35" s="26">
        <v>2</v>
      </c>
      <c r="R35" s="26"/>
      <c r="S35" s="26"/>
    </row>
    <row r="36" spans="1:19" s="1" customFormat="1" ht="22.7" customHeight="1" x14ac:dyDescent="0.2">
      <c r="A36" s="16" t="s">
        <v>138</v>
      </c>
      <c r="B36" s="22" t="s">
        <v>139</v>
      </c>
      <c r="C36" s="27">
        <v>24</v>
      </c>
      <c r="D36" s="27">
        <v>2</v>
      </c>
      <c r="E36" s="27">
        <v>2</v>
      </c>
      <c r="F36" s="27">
        <v>2</v>
      </c>
      <c r="G36" s="27"/>
      <c r="H36" s="27"/>
      <c r="I36" s="27"/>
      <c r="J36" s="27"/>
      <c r="K36" s="27">
        <v>9</v>
      </c>
      <c r="L36" s="27">
        <v>5</v>
      </c>
      <c r="M36" s="27">
        <v>3</v>
      </c>
      <c r="N36" s="27">
        <v>1</v>
      </c>
      <c r="O36" s="27"/>
      <c r="P36" s="27"/>
      <c r="Q36" s="27"/>
      <c r="R36" s="27"/>
      <c r="S36" s="27"/>
    </row>
    <row r="37" spans="1:19" s="1" customFormat="1" ht="14.1" customHeight="1" x14ac:dyDescent="0.2">
      <c r="A37" s="8" t="s">
        <v>18</v>
      </c>
      <c r="B37" s="9" t="s">
        <v>19</v>
      </c>
      <c r="C37" s="10">
        <v>243</v>
      </c>
      <c r="D37" s="10">
        <v>20</v>
      </c>
      <c r="E37" s="10">
        <v>13</v>
      </c>
      <c r="F37" s="10">
        <v>18</v>
      </c>
      <c r="G37" s="10">
        <v>9</v>
      </c>
      <c r="H37" s="10">
        <v>2</v>
      </c>
      <c r="I37" s="10">
        <v>5</v>
      </c>
      <c r="J37" s="10"/>
      <c r="K37" s="10">
        <v>90</v>
      </c>
      <c r="L37" s="10">
        <v>44</v>
      </c>
      <c r="M37" s="10">
        <v>34</v>
      </c>
      <c r="N37" s="10">
        <v>5</v>
      </c>
      <c r="O37" s="10">
        <v>3</v>
      </c>
      <c r="P37" s="10"/>
      <c r="Q37" s="10"/>
      <c r="R37" s="10"/>
      <c r="S37" s="10"/>
    </row>
    <row r="38" spans="1:19" s="1" customFormat="1" ht="14.1" customHeight="1" x14ac:dyDescent="0.2">
      <c r="A38" s="8" t="s">
        <v>136</v>
      </c>
      <c r="B38" s="9" t="s">
        <v>137</v>
      </c>
      <c r="C38" s="10">
        <v>36</v>
      </c>
      <c r="D38" s="10">
        <v>3</v>
      </c>
      <c r="E38" s="10">
        <v>4</v>
      </c>
      <c r="F38" s="10">
        <v>5</v>
      </c>
      <c r="G38" s="10"/>
      <c r="H38" s="10"/>
      <c r="I38" s="10"/>
      <c r="J38" s="10"/>
      <c r="K38" s="10">
        <v>16</v>
      </c>
      <c r="L38" s="10">
        <v>2</v>
      </c>
      <c r="M38" s="10">
        <v>5</v>
      </c>
      <c r="N38" s="10">
        <v>1</v>
      </c>
      <c r="O38" s="10"/>
      <c r="P38" s="10"/>
      <c r="Q38" s="10"/>
      <c r="R38" s="10"/>
      <c r="S38" s="10"/>
    </row>
    <row r="39" spans="1:19" s="1" customFormat="1" ht="14.1" customHeight="1" x14ac:dyDescent="0.2">
      <c r="A39" s="8" t="s">
        <v>16</v>
      </c>
      <c r="B39" s="9" t="s">
        <v>17</v>
      </c>
      <c r="C39" s="10">
        <v>35</v>
      </c>
      <c r="D39" s="10">
        <v>7</v>
      </c>
      <c r="E39" s="10">
        <v>3</v>
      </c>
      <c r="F39" s="10">
        <v>1</v>
      </c>
      <c r="G39" s="10">
        <v>1</v>
      </c>
      <c r="H39" s="10"/>
      <c r="I39" s="10"/>
      <c r="J39" s="10">
        <v>1</v>
      </c>
      <c r="K39" s="10">
        <v>18</v>
      </c>
      <c r="L39" s="10">
        <v>4</v>
      </c>
      <c r="M39" s="10"/>
      <c r="N39" s="10"/>
      <c r="O39" s="10"/>
      <c r="P39" s="10"/>
      <c r="Q39" s="10"/>
      <c r="R39" s="10"/>
      <c r="S39" s="10"/>
    </row>
    <row r="40" spans="1:19" s="1" customFormat="1" ht="14.1" customHeight="1" x14ac:dyDescent="0.2">
      <c r="A40" s="8" t="s">
        <v>202</v>
      </c>
      <c r="B40" s="9" t="s">
        <v>203</v>
      </c>
      <c r="C40" s="10">
        <v>14</v>
      </c>
      <c r="D40" s="10"/>
      <c r="E40" s="10"/>
      <c r="F40" s="10"/>
      <c r="G40" s="10">
        <v>1</v>
      </c>
      <c r="H40" s="10"/>
      <c r="I40" s="10"/>
      <c r="J40" s="10"/>
      <c r="K40" s="10">
        <v>4</v>
      </c>
      <c r="L40" s="10">
        <v>5</v>
      </c>
      <c r="M40" s="10">
        <v>4</v>
      </c>
      <c r="N40" s="10"/>
      <c r="O40" s="10"/>
      <c r="P40" s="10"/>
      <c r="Q40" s="10"/>
      <c r="R40" s="10"/>
      <c r="S40" s="10"/>
    </row>
    <row r="41" spans="1:19" s="1" customFormat="1" ht="14.1" customHeight="1" x14ac:dyDescent="0.2">
      <c r="A41" s="8" t="s">
        <v>46</v>
      </c>
      <c r="B41" s="9" t="s">
        <v>47</v>
      </c>
      <c r="C41" s="10">
        <v>20</v>
      </c>
      <c r="D41" s="10">
        <v>2</v>
      </c>
      <c r="E41" s="10"/>
      <c r="F41" s="10">
        <v>2</v>
      </c>
      <c r="G41" s="10">
        <v>2</v>
      </c>
      <c r="H41" s="10"/>
      <c r="I41" s="10"/>
      <c r="J41" s="10"/>
      <c r="K41" s="10">
        <v>7</v>
      </c>
      <c r="L41" s="10">
        <v>4</v>
      </c>
      <c r="M41" s="10">
        <v>3</v>
      </c>
      <c r="N41" s="10"/>
      <c r="O41" s="10"/>
      <c r="P41" s="10"/>
      <c r="Q41" s="10"/>
      <c r="R41" s="10"/>
      <c r="S41" s="10"/>
    </row>
    <row r="42" spans="1:19" s="1" customFormat="1" ht="14.1" customHeight="1" x14ac:dyDescent="0.2">
      <c r="A42" s="8" t="s">
        <v>134</v>
      </c>
      <c r="B42" s="9" t="s">
        <v>135</v>
      </c>
      <c r="C42" s="10">
        <v>104</v>
      </c>
      <c r="D42" s="10">
        <v>18</v>
      </c>
      <c r="E42" s="10">
        <v>4</v>
      </c>
      <c r="F42" s="10">
        <v>10</v>
      </c>
      <c r="G42" s="10">
        <v>2</v>
      </c>
      <c r="H42" s="10"/>
      <c r="I42" s="10"/>
      <c r="J42" s="10"/>
      <c r="K42" s="10">
        <v>45</v>
      </c>
      <c r="L42" s="10">
        <v>7</v>
      </c>
      <c r="M42" s="10">
        <v>11</v>
      </c>
      <c r="N42" s="10">
        <v>5</v>
      </c>
      <c r="O42" s="10">
        <v>1</v>
      </c>
      <c r="P42" s="10">
        <v>1</v>
      </c>
      <c r="Q42" s="10"/>
      <c r="R42" s="10"/>
      <c r="S42" s="10"/>
    </row>
    <row r="43" spans="1:19" s="1" customFormat="1" ht="14.1" customHeight="1" x14ac:dyDescent="0.2">
      <c r="A43" s="4" t="s">
        <v>174</v>
      </c>
      <c r="B43" s="5" t="s">
        <v>175</v>
      </c>
      <c r="C43" s="6">
        <v>84</v>
      </c>
      <c r="D43" s="6">
        <v>9</v>
      </c>
      <c r="E43" s="6">
        <v>7</v>
      </c>
      <c r="F43" s="6">
        <v>6</v>
      </c>
      <c r="G43" s="6">
        <v>7</v>
      </c>
      <c r="H43" s="6">
        <v>2</v>
      </c>
      <c r="I43" s="6"/>
      <c r="J43" s="6"/>
      <c r="K43" s="6">
        <v>38</v>
      </c>
      <c r="L43" s="6">
        <v>9</v>
      </c>
      <c r="M43" s="6">
        <v>4</v>
      </c>
      <c r="N43" s="6">
        <v>1</v>
      </c>
      <c r="O43" s="6">
        <v>1</v>
      </c>
      <c r="P43" s="6"/>
      <c r="Q43" s="6"/>
      <c r="R43" s="6"/>
      <c r="S43" s="6"/>
    </row>
    <row r="44" spans="1:19" s="1" customFormat="1" ht="14.1" customHeight="1" x14ac:dyDescent="0.2">
      <c r="A44" s="4" t="s">
        <v>220</v>
      </c>
      <c r="B44" s="5" t="s">
        <v>221</v>
      </c>
      <c r="C44" s="6">
        <v>78</v>
      </c>
      <c r="D44" s="6">
        <v>6</v>
      </c>
      <c r="E44" s="6">
        <v>4</v>
      </c>
      <c r="F44" s="6">
        <v>4</v>
      </c>
      <c r="G44" s="6">
        <v>3</v>
      </c>
      <c r="H44" s="6">
        <v>3</v>
      </c>
      <c r="I44" s="6"/>
      <c r="J44" s="6">
        <v>1</v>
      </c>
      <c r="K44" s="6">
        <v>34</v>
      </c>
      <c r="L44" s="6">
        <v>8</v>
      </c>
      <c r="M44" s="6">
        <v>12</v>
      </c>
      <c r="N44" s="6">
        <v>3</v>
      </c>
      <c r="O44" s="6"/>
      <c r="P44" s="6"/>
      <c r="Q44" s="6"/>
      <c r="R44" s="6"/>
      <c r="S44" s="6"/>
    </row>
    <row r="45" spans="1:19" s="1" customFormat="1" ht="14.1" customHeight="1" x14ac:dyDescent="0.2">
      <c r="A45" s="14" t="s">
        <v>88</v>
      </c>
      <c r="B45" s="19" t="s">
        <v>89</v>
      </c>
      <c r="C45" s="27">
        <v>29</v>
      </c>
      <c r="D45" s="27">
        <v>4</v>
      </c>
      <c r="E45" s="27"/>
      <c r="F45" s="27">
        <v>2</v>
      </c>
      <c r="G45" s="27">
        <v>1</v>
      </c>
      <c r="H45" s="27"/>
      <c r="I45" s="27"/>
      <c r="J45" s="27"/>
      <c r="K45" s="27">
        <v>8</v>
      </c>
      <c r="L45" s="27">
        <v>4</v>
      </c>
      <c r="M45" s="27">
        <v>2</v>
      </c>
      <c r="N45" s="27">
        <v>5</v>
      </c>
      <c r="O45" s="27">
        <v>2</v>
      </c>
      <c r="P45" s="27"/>
      <c r="Q45" s="27">
        <v>1</v>
      </c>
      <c r="R45" s="27"/>
      <c r="S45" s="27"/>
    </row>
    <row r="46" spans="1:19" s="1" customFormat="1" ht="14.1" customHeight="1" x14ac:dyDescent="0.2">
      <c r="A46" s="14" t="s">
        <v>132</v>
      </c>
      <c r="B46" s="20" t="s">
        <v>133</v>
      </c>
      <c r="C46" s="26">
        <v>27</v>
      </c>
      <c r="D46" s="26">
        <v>4</v>
      </c>
      <c r="E46" s="26"/>
      <c r="F46" s="26"/>
      <c r="G46" s="26"/>
      <c r="H46" s="26"/>
      <c r="I46" s="26"/>
      <c r="J46" s="26"/>
      <c r="K46" s="26">
        <v>10</v>
      </c>
      <c r="L46" s="26">
        <v>9</v>
      </c>
      <c r="M46" s="26">
        <v>4</v>
      </c>
      <c r="N46" s="26"/>
      <c r="O46" s="26"/>
      <c r="P46" s="26"/>
      <c r="Q46" s="26"/>
      <c r="R46" s="26"/>
      <c r="S46" s="26"/>
    </row>
    <row r="47" spans="1:19" s="1" customFormat="1" ht="18.2" customHeight="1" x14ac:dyDescent="0.2">
      <c r="A47" s="14" t="s">
        <v>44</v>
      </c>
      <c r="B47" s="19" t="s">
        <v>45</v>
      </c>
      <c r="C47" s="25">
        <v>20</v>
      </c>
      <c r="D47" s="25">
        <v>4</v>
      </c>
      <c r="E47" s="25">
        <v>1</v>
      </c>
      <c r="F47" s="25">
        <v>2</v>
      </c>
      <c r="G47" s="26"/>
      <c r="H47" s="26">
        <v>1</v>
      </c>
      <c r="I47" s="26"/>
      <c r="J47" s="26"/>
      <c r="K47" s="26">
        <v>6</v>
      </c>
      <c r="L47" s="26">
        <v>2</v>
      </c>
      <c r="M47" s="26">
        <v>3</v>
      </c>
      <c r="N47" s="26">
        <v>1</v>
      </c>
      <c r="O47" s="26"/>
      <c r="P47" s="26"/>
      <c r="Q47" s="26"/>
      <c r="R47" s="26"/>
      <c r="S47" s="26"/>
    </row>
    <row r="48" spans="1:19" s="1" customFormat="1" ht="22.7" customHeight="1" x14ac:dyDescent="0.2">
      <c r="A48" s="16" t="s">
        <v>130</v>
      </c>
      <c r="B48" s="22" t="s">
        <v>131</v>
      </c>
      <c r="C48" s="27">
        <v>135</v>
      </c>
      <c r="D48" s="27">
        <v>9</v>
      </c>
      <c r="E48" s="27">
        <v>4</v>
      </c>
      <c r="F48" s="27">
        <v>16</v>
      </c>
      <c r="G48" s="27">
        <v>6</v>
      </c>
      <c r="H48" s="27">
        <v>2</v>
      </c>
      <c r="I48" s="27"/>
      <c r="J48" s="27"/>
      <c r="K48" s="27">
        <v>54</v>
      </c>
      <c r="L48" s="27">
        <v>20</v>
      </c>
      <c r="M48" s="27">
        <v>19</v>
      </c>
      <c r="N48" s="27">
        <v>5</v>
      </c>
      <c r="O48" s="27"/>
      <c r="P48" s="27"/>
      <c r="Q48" s="27"/>
      <c r="R48" s="27"/>
      <c r="S48" s="27"/>
    </row>
    <row r="49" spans="1:19" s="1" customFormat="1" ht="14.1" customHeight="1" x14ac:dyDescent="0.2">
      <c r="A49" s="8" t="s">
        <v>68</v>
      </c>
      <c r="B49" s="9" t="s">
        <v>69</v>
      </c>
      <c r="C49" s="10">
        <v>85</v>
      </c>
      <c r="D49" s="10">
        <v>15</v>
      </c>
      <c r="E49" s="10">
        <v>5</v>
      </c>
      <c r="F49" s="10">
        <v>4</v>
      </c>
      <c r="G49" s="10">
        <v>4</v>
      </c>
      <c r="H49" s="10">
        <v>1</v>
      </c>
      <c r="I49" s="10"/>
      <c r="J49" s="10"/>
      <c r="K49" s="10">
        <v>25</v>
      </c>
      <c r="L49" s="10">
        <v>12</v>
      </c>
      <c r="M49" s="10">
        <v>12</v>
      </c>
      <c r="N49" s="10">
        <v>5</v>
      </c>
      <c r="O49" s="10">
        <v>1</v>
      </c>
      <c r="P49" s="10">
        <v>1</v>
      </c>
      <c r="Q49" s="10"/>
      <c r="R49" s="10"/>
      <c r="S49" s="10"/>
    </row>
    <row r="50" spans="1:19" s="1" customFormat="1" ht="14.1" customHeight="1" x14ac:dyDescent="0.2">
      <c r="A50" s="8" t="s">
        <v>218</v>
      </c>
      <c r="B50" s="9" t="s">
        <v>219</v>
      </c>
      <c r="C50" s="10">
        <v>12</v>
      </c>
      <c r="D50" s="10">
        <v>1</v>
      </c>
      <c r="E50" s="10"/>
      <c r="F50" s="10"/>
      <c r="G50" s="10"/>
      <c r="H50" s="10"/>
      <c r="I50" s="10"/>
      <c r="J50" s="10"/>
      <c r="K50" s="10">
        <v>8</v>
      </c>
      <c r="L50" s="10">
        <v>2</v>
      </c>
      <c r="M50" s="10"/>
      <c r="N50" s="10"/>
      <c r="O50" s="10">
        <v>1</v>
      </c>
      <c r="P50" s="10"/>
      <c r="Q50" s="10"/>
      <c r="R50" s="10"/>
      <c r="S50" s="10"/>
    </row>
    <row r="51" spans="1:19" s="1" customFormat="1" ht="14.1" customHeight="1" x14ac:dyDescent="0.2">
      <c r="A51" s="8" t="s">
        <v>276</v>
      </c>
      <c r="B51" s="9" t="s">
        <v>277</v>
      </c>
      <c r="C51" s="10">
        <v>57</v>
      </c>
      <c r="D51" s="10">
        <v>9</v>
      </c>
      <c r="E51" s="10">
        <v>4</v>
      </c>
      <c r="F51" s="10">
        <v>5</v>
      </c>
      <c r="G51" s="10">
        <v>2</v>
      </c>
      <c r="H51" s="10"/>
      <c r="I51" s="10"/>
      <c r="J51" s="10"/>
      <c r="K51" s="10">
        <v>22</v>
      </c>
      <c r="L51" s="10">
        <v>12</v>
      </c>
      <c r="M51" s="10">
        <v>3</v>
      </c>
      <c r="N51" s="10"/>
      <c r="O51" s="10"/>
      <c r="P51" s="10"/>
      <c r="Q51" s="10"/>
      <c r="R51" s="10"/>
      <c r="S51" s="10"/>
    </row>
    <row r="52" spans="1:19" s="1" customFormat="1" ht="14.1" customHeight="1" x14ac:dyDescent="0.2">
      <c r="A52" s="8" t="s">
        <v>274</v>
      </c>
      <c r="B52" s="9" t="s">
        <v>275</v>
      </c>
      <c r="C52" s="10">
        <v>12</v>
      </c>
      <c r="D52" s="10">
        <v>4</v>
      </c>
      <c r="E52" s="10"/>
      <c r="F52" s="10">
        <v>2</v>
      </c>
      <c r="G52" s="10">
        <v>1</v>
      </c>
      <c r="H52" s="10"/>
      <c r="I52" s="10"/>
      <c r="J52" s="10"/>
      <c r="K52" s="10">
        <v>2</v>
      </c>
      <c r="L52" s="10">
        <v>1</v>
      </c>
      <c r="M52" s="10">
        <v>2</v>
      </c>
      <c r="N52" s="10"/>
      <c r="O52" s="10"/>
      <c r="P52" s="10"/>
      <c r="Q52" s="10"/>
      <c r="R52" s="10"/>
      <c r="S52" s="10"/>
    </row>
    <row r="53" spans="1:19" s="1" customFormat="1" ht="14.1" customHeight="1" x14ac:dyDescent="0.2">
      <c r="A53" s="8" t="s">
        <v>216</v>
      </c>
      <c r="B53" s="9" t="s">
        <v>217</v>
      </c>
      <c r="C53" s="10">
        <v>22</v>
      </c>
      <c r="D53" s="10">
        <v>1</v>
      </c>
      <c r="E53" s="10">
        <v>1</v>
      </c>
      <c r="F53" s="10"/>
      <c r="G53" s="10">
        <v>1</v>
      </c>
      <c r="H53" s="10"/>
      <c r="I53" s="10"/>
      <c r="J53" s="10"/>
      <c r="K53" s="10">
        <v>12</v>
      </c>
      <c r="L53" s="10">
        <v>3</v>
      </c>
      <c r="M53" s="10">
        <v>2</v>
      </c>
      <c r="N53" s="10">
        <v>1</v>
      </c>
      <c r="O53" s="10">
        <v>1</v>
      </c>
      <c r="P53" s="10"/>
      <c r="Q53" s="10"/>
      <c r="R53" s="10"/>
      <c r="S53" s="10"/>
    </row>
    <row r="54" spans="1:19" s="1" customFormat="1" ht="14.1" customHeight="1" x14ac:dyDescent="0.2">
      <c r="A54" s="8" t="s">
        <v>272</v>
      </c>
      <c r="B54" s="9" t="s">
        <v>273</v>
      </c>
      <c r="C54" s="10">
        <v>25</v>
      </c>
      <c r="D54" s="10">
        <v>4</v>
      </c>
      <c r="E54" s="10">
        <v>1</v>
      </c>
      <c r="F54" s="10">
        <v>4</v>
      </c>
      <c r="G54" s="10"/>
      <c r="H54" s="10">
        <v>1</v>
      </c>
      <c r="I54" s="10"/>
      <c r="J54" s="10"/>
      <c r="K54" s="10">
        <v>8</v>
      </c>
      <c r="L54" s="10">
        <v>3</v>
      </c>
      <c r="M54" s="10">
        <v>2</v>
      </c>
      <c r="N54" s="10">
        <v>1</v>
      </c>
      <c r="O54" s="10">
        <v>1</v>
      </c>
      <c r="P54" s="10"/>
      <c r="Q54" s="10"/>
      <c r="R54" s="10"/>
      <c r="S54" s="10"/>
    </row>
    <row r="55" spans="1:19" s="1" customFormat="1" ht="14.1" customHeight="1" x14ac:dyDescent="0.2">
      <c r="A55" s="8" t="s">
        <v>128</v>
      </c>
      <c r="B55" s="9" t="s">
        <v>129</v>
      </c>
      <c r="C55" s="10">
        <v>367</v>
      </c>
      <c r="D55" s="10">
        <v>46</v>
      </c>
      <c r="E55" s="10">
        <v>22</v>
      </c>
      <c r="F55" s="10">
        <v>30</v>
      </c>
      <c r="G55" s="10">
        <v>19</v>
      </c>
      <c r="H55" s="10">
        <v>7</v>
      </c>
      <c r="I55" s="10">
        <v>2</v>
      </c>
      <c r="J55" s="10">
        <v>6</v>
      </c>
      <c r="K55" s="10">
        <v>150</v>
      </c>
      <c r="L55" s="10">
        <v>37</v>
      </c>
      <c r="M55" s="10">
        <v>31</v>
      </c>
      <c r="N55" s="10">
        <v>15</v>
      </c>
      <c r="O55" s="10"/>
      <c r="P55" s="10">
        <v>2</v>
      </c>
      <c r="Q55" s="10"/>
      <c r="R55" s="10"/>
      <c r="S55" s="10"/>
    </row>
    <row r="56" spans="1:19" s="1" customFormat="1" ht="14.1" customHeight="1" x14ac:dyDescent="0.2">
      <c r="A56" s="8" t="s">
        <v>270</v>
      </c>
      <c r="B56" s="9" t="s">
        <v>271</v>
      </c>
      <c r="C56" s="10">
        <v>282</v>
      </c>
      <c r="D56" s="10">
        <v>23</v>
      </c>
      <c r="E56" s="10">
        <v>18</v>
      </c>
      <c r="F56" s="10">
        <v>13</v>
      </c>
      <c r="G56" s="10">
        <v>13</v>
      </c>
      <c r="H56" s="10">
        <v>6</v>
      </c>
      <c r="I56" s="10">
        <v>1</v>
      </c>
      <c r="J56" s="10">
        <v>1</v>
      </c>
      <c r="K56" s="10">
        <v>132</v>
      </c>
      <c r="L56" s="10">
        <v>27</v>
      </c>
      <c r="M56" s="10">
        <v>26</v>
      </c>
      <c r="N56" s="10">
        <v>14</v>
      </c>
      <c r="O56" s="10">
        <v>6</v>
      </c>
      <c r="P56" s="10"/>
      <c r="Q56" s="10">
        <v>2</v>
      </c>
      <c r="R56" s="10"/>
      <c r="S56" s="10"/>
    </row>
    <row r="57" spans="1:19" s="1" customFormat="1" ht="14.1" customHeight="1" x14ac:dyDescent="0.2">
      <c r="A57" s="8" t="s">
        <v>126</v>
      </c>
      <c r="B57" s="9" t="s">
        <v>127</v>
      </c>
      <c r="C57" s="10">
        <v>341</v>
      </c>
      <c r="D57" s="10">
        <v>43</v>
      </c>
      <c r="E57" s="10">
        <v>14</v>
      </c>
      <c r="F57" s="10">
        <v>21</v>
      </c>
      <c r="G57" s="10">
        <v>11</v>
      </c>
      <c r="H57" s="10">
        <v>2</v>
      </c>
      <c r="I57" s="10">
        <v>1</v>
      </c>
      <c r="J57" s="10">
        <v>1</v>
      </c>
      <c r="K57" s="10">
        <v>155</v>
      </c>
      <c r="L57" s="10">
        <v>54</v>
      </c>
      <c r="M57" s="10">
        <v>28</v>
      </c>
      <c r="N57" s="10">
        <v>7</v>
      </c>
      <c r="O57" s="10">
        <v>4</v>
      </c>
      <c r="P57" s="10"/>
      <c r="Q57" s="10"/>
      <c r="R57" s="10"/>
      <c r="S57" s="10"/>
    </row>
    <row r="58" spans="1:19" s="1" customFormat="1" ht="14.1" customHeight="1" x14ac:dyDescent="0.2">
      <c r="A58" s="8" t="s">
        <v>162</v>
      </c>
      <c r="B58" s="9" t="s">
        <v>163</v>
      </c>
      <c r="C58" s="10">
        <v>11</v>
      </c>
      <c r="D58" s="10">
        <v>1</v>
      </c>
      <c r="E58" s="10">
        <v>2</v>
      </c>
      <c r="F58" s="10"/>
      <c r="G58" s="10">
        <v>1</v>
      </c>
      <c r="H58" s="10"/>
      <c r="I58" s="10"/>
      <c r="J58" s="10"/>
      <c r="K58" s="10">
        <v>3</v>
      </c>
      <c r="L58" s="10">
        <v>3</v>
      </c>
      <c r="M58" s="10"/>
      <c r="N58" s="10">
        <v>1</v>
      </c>
      <c r="O58" s="10"/>
      <c r="P58" s="10"/>
      <c r="Q58" s="10"/>
      <c r="R58" s="10"/>
      <c r="S58" s="10"/>
    </row>
    <row r="59" spans="1:19" s="1" customFormat="1" ht="14.1" customHeight="1" x14ac:dyDescent="0.2">
      <c r="A59" s="8" t="s">
        <v>160</v>
      </c>
      <c r="B59" s="9" t="s">
        <v>161</v>
      </c>
      <c r="C59" s="10">
        <v>59</v>
      </c>
      <c r="D59" s="10">
        <v>4</v>
      </c>
      <c r="E59" s="10">
        <v>3</v>
      </c>
      <c r="F59" s="10">
        <v>1</v>
      </c>
      <c r="G59" s="10">
        <v>5</v>
      </c>
      <c r="H59" s="10"/>
      <c r="I59" s="10"/>
      <c r="J59" s="10"/>
      <c r="K59" s="10">
        <v>24</v>
      </c>
      <c r="L59" s="10">
        <v>11</v>
      </c>
      <c r="M59" s="10">
        <v>6</v>
      </c>
      <c r="N59" s="10">
        <v>4</v>
      </c>
      <c r="O59" s="10">
        <v>1</v>
      </c>
      <c r="P59" s="10"/>
      <c r="Q59" s="10"/>
      <c r="R59" s="10"/>
      <c r="S59" s="10"/>
    </row>
    <row r="60" spans="1:19" s="1" customFormat="1" ht="14.1" customHeight="1" x14ac:dyDescent="0.2">
      <c r="A60" s="8" t="s">
        <v>172</v>
      </c>
      <c r="B60" s="9" t="s">
        <v>173</v>
      </c>
      <c r="C60" s="10">
        <v>299</v>
      </c>
      <c r="D60" s="10">
        <v>27</v>
      </c>
      <c r="E60" s="10">
        <v>16</v>
      </c>
      <c r="F60" s="10">
        <v>14</v>
      </c>
      <c r="G60" s="10">
        <v>8</v>
      </c>
      <c r="H60" s="10">
        <v>6</v>
      </c>
      <c r="I60" s="10"/>
      <c r="J60" s="10"/>
      <c r="K60" s="10">
        <v>142</v>
      </c>
      <c r="L60" s="10">
        <v>45</v>
      </c>
      <c r="M60" s="10">
        <v>31</v>
      </c>
      <c r="N60" s="10">
        <v>6</v>
      </c>
      <c r="O60" s="10">
        <v>2</v>
      </c>
      <c r="P60" s="10">
        <v>1</v>
      </c>
      <c r="Q60" s="10">
        <v>1</v>
      </c>
      <c r="R60" s="10"/>
      <c r="S60" s="10"/>
    </row>
    <row r="61" spans="1:19" s="1" customFormat="1" ht="14.1" customHeight="1" x14ac:dyDescent="0.2">
      <c r="A61" s="8" t="s">
        <v>192</v>
      </c>
      <c r="B61" s="9" t="s">
        <v>193</v>
      </c>
      <c r="C61" s="10">
        <v>29</v>
      </c>
      <c r="D61" s="10">
        <v>5</v>
      </c>
      <c r="E61" s="10">
        <v>1</v>
      </c>
      <c r="F61" s="10">
        <v>2</v>
      </c>
      <c r="G61" s="10">
        <v>1</v>
      </c>
      <c r="H61" s="10"/>
      <c r="I61" s="10"/>
      <c r="J61" s="10"/>
      <c r="K61" s="10">
        <v>11</v>
      </c>
      <c r="L61" s="10">
        <v>3</v>
      </c>
      <c r="M61" s="10">
        <v>4</v>
      </c>
      <c r="N61" s="10">
        <v>2</v>
      </c>
      <c r="O61" s="10"/>
      <c r="P61" s="10"/>
      <c r="Q61" s="10"/>
      <c r="R61" s="10"/>
      <c r="S61" s="10"/>
    </row>
    <row r="62" spans="1:19" s="1" customFormat="1" ht="14.1" customHeight="1" x14ac:dyDescent="0.2">
      <c r="A62" s="8" t="s">
        <v>268</v>
      </c>
      <c r="B62" s="9" t="s">
        <v>269</v>
      </c>
      <c r="C62" s="10">
        <v>22</v>
      </c>
      <c r="D62" s="10">
        <v>5</v>
      </c>
      <c r="E62" s="10">
        <v>4</v>
      </c>
      <c r="F62" s="10">
        <v>1</v>
      </c>
      <c r="G62" s="10">
        <v>1</v>
      </c>
      <c r="H62" s="10"/>
      <c r="I62" s="10"/>
      <c r="J62" s="10">
        <v>1</v>
      </c>
      <c r="K62" s="10">
        <v>5</v>
      </c>
      <c r="L62" s="10">
        <v>2</v>
      </c>
      <c r="M62" s="10">
        <v>3</v>
      </c>
      <c r="N62" s="10"/>
      <c r="O62" s="10"/>
      <c r="P62" s="10"/>
      <c r="Q62" s="10"/>
      <c r="R62" s="10"/>
      <c r="S62" s="10"/>
    </row>
    <row r="63" spans="1:19" s="1" customFormat="1" ht="14.1" customHeight="1" x14ac:dyDescent="0.2">
      <c r="A63" s="8" t="s">
        <v>158</v>
      </c>
      <c r="B63" s="9" t="s">
        <v>159</v>
      </c>
      <c r="C63" s="10">
        <v>11</v>
      </c>
      <c r="D63" s="10">
        <v>1</v>
      </c>
      <c r="E63" s="10"/>
      <c r="F63" s="10">
        <v>2</v>
      </c>
      <c r="G63" s="10">
        <v>1</v>
      </c>
      <c r="H63" s="10"/>
      <c r="I63" s="10"/>
      <c r="J63" s="10"/>
      <c r="K63" s="10">
        <v>5</v>
      </c>
      <c r="L63" s="10">
        <v>1</v>
      </c>
      <c r="M63" s="10"/>
      <c r="N63" s="10"/>
      <c r="O63" s="10">
        <v>1</v>
      </c>
      <c r="P63" s="10"/>
      <c r="Q63" s="10"/>
      <c r="R63" s="10"/>
      <c r="S63" s="10"/>
    </row>
    <row r="64" spans="1:19" s="1" customFormat="1" ht="14.1" customHeight="1" x14ac:dyDescent="0.2">
      <c r="A64" s="8" t="s">
        <v>124</v>
      </c>
      <c r="B64" s="9" t="s">
        <v>125</v>
      </c>
      <c r="C64" s="10">
        <v>39</v>
      </c>
      <c r="D64" s="10">
        <v>1</v>
      </c>
      <c r="E64" s="10">
        <v>1</v>
      </c>
      <c r="F64" s="10">
        <v>2</v>
      </c>
      <c r="G64" s="10">
        <v>4</v>
      </c>
      <c r="H64" s="10">
        <v>1</v>
      </c>
      <c r="I64" s="10"/>
      <c r="J64" s="10"/>
      <c r="K64" s="10">
        <v>15</v>
      </c>
      <c r="L64" s="10">
        <v>12</v>
      </c>
      <c r="M64" s="10">
        <v>1</v>
      </c>
      <c r="N64" s="10">
        <v>1</v>
      </c>
      <c r="O64" s="10">
        <v>1</v>
      </c>
      <c r="P64" s="10"/>
      <c r="Q64" s="10"/>
      <c r="R64" s="10"/>
      <c r="S64" s="10"/>
    </row>
    <row r="65" spans="1:19" s="1" customFormat="1" ht="14.1" customHeight="1" x14ac:dyDescent="0.2">
      <c r="A65" s="8" t="s">
        <v>86</v>
      </c>
      <c r="B65" s="9" t="s">
        <v>87</v>
      </c>
      <c r="C65" s="10">
        <v>41</v>
      </c>
      <c r="D65" s="10">
        <v>2</v>
      </c>
      <c r="E65" s="10">
        <v>2</v>
      </c>
      <c r="F65" s="10">
        <v>3</v>
      </c>
      <c r="G65" s="10">
        <v>3</v>
      </c>
      <c r="H65" s="10"/>
      <c r="I65" s="10"/>
      <c r="J65" s="10"/>
      <c r="K65" s="10">
        <v>21</v>
      </c>
      <c r="L65" s="10">
        <v>3</v>
      </c>
      <c r="M65" s="10">
        <v>4</v>
      </c>
      <c r="N65" s="10">
        <v>1</v>
      </c>
      <c r="O65" s="10">
        <v>2</v>
      </c>
      <c r="P65" s="10"/>
      <c r="Q65" s="10"/>
      <c r="R65" s="10"/>
      <c r="S65" s="10"/>
    </row>
    <row r="66" spans="1:19" s="1" customFormat="1" ht="14.1" customHeight="1" x14ac:dyDescent="0.2">
      <c r="A66" s="8" t="s">
        <v>170</v>
      </c>
      <c r="B66" s="9" t="s">
        <v>171</v>
      </c>
      <c r="C66" s="10">
        <v>64</v>
      </c>
      <c r="D66" s="10">
        <v>6</v>
      </c>
      <c r="E66" s="10">
        <v>5</v>
      </c>
      <c r="F66" s="10">
        <v>1</v>
      </c>
      <c r="G66" s="10">
        <v>2</v>
      </c>
      <c r="H66" s="10">
        <v>1</v>
      </c>
      <c r="I66" s="10"/>
      <c r="J66" s="10">
        <v>1</v>
      </c>
      <c r="K66" s="10">
        <v>26</v>
      </c>
      <c r="L66" s="10">
        <v>9</v>
      </c>
      <c r="M66" s="10">
        <v>10</v>
      </c>
      <c r="N66" s="10">
        <v>3</v>
      </c>
      <c r="O66" s="10"/>
      <c r="P66" s="10"/>
      <c r="Q66" s="10"/>
      <c r="R66" s="10"/>
      <c r="S66" s="10"/>
    </row>
    <row r="67" spans="1:19" s="1" customFormat="1" ht="14.1" customHeight="1" x14ac:dyDescent="0.2">
      <c r="A67" s="8" t="s">
        <v>122</v>
      </c>
      <c r="B67" s="9" t="s">
        <v>123</v>
      </c>
      <c r="C67" s="10">
        <v>17762</v>
      </c>
      <c r="D67" s="10">
        <v>1732</v>
      </c>
      <c r="E67" s="10">
        <v>1038</v>
      </c>
      <c r="F67" s="10">
        <v>1300</v>
      </c>
      <c r="G67" s="10">
        <v>1188</v>
      </c>
      <c r="H67" s="10">
        <v>645</v>
      </c>
      <c r="I67" s="10">
        <v>185</v>
      </c>
      <c r="J67" s="10">
        <v>133</v>
      </c>
      <c r="K67" s="10">
        <v>7773</v>
      </c>
      <c r="L67" s="10">
        <v>1697</v>
      </c>
      <c r="M67" s="10">
        <v>1074</v>
      </c>
      <c r="N67" s="10">
        <v>619</v>
      </c>
      <c r="O67" s="10">
        <v>267</v>
      </c>
      <c r="P67" s="10">
        <v>70</v>
      </c>
      <c r="Q67" s="10">
        <v>41</v>
      </c>
      <c r="R67" s="10"/>
      <c r="S67" s="10"/>
    </row>
    <row r="68" spans="1:19" s="1" customFormat="1" ht="14.1" customHeight="1" x14ac:dyDescent="0.2">
      <c r="A68" s="8" t="s">
        <v>120</v>
      </c>
      <c r="B68" s="9" t="s">
        <v>121</v>
      </c>
      <c r="C68" s="10">
        <v>51</v>
      </c>
      <c r="D68" s="10">
        <v>7</v>
      </c>
      <c r="E68" s="10">
        <v>1</v>
      </c>
      <c r="F68" s="10">
        <v>4</v>
      </c>
      <c r="G68" s="10">
        <v>2</v>
      </c>
      <c r="H68" s="10">
        <v>1</v>
      </c>
      <c r="I68" s="10"/>
      <c r="J68" s="10">
        <v>1</v>
      </c>
      <c r="K68" s="10">
        <v>23</v>
      </c>
      <c r="L68" s="10">
        <v>6</v>
      </c>
      <c r="M68" s="10">
        <v>3</v>
      </c>
      <c r="N68" s="10">
        <v>2</v>
      </c>
      <c r="O68" s="10"/>
      <c r="P68" s="10">
        <v>1</v>
      </c>
      <c r="Q68" s="10"/>
      <c r="R68" s="10"/>
      <c r="S68" s="10"/>
    </row>
    <row r="69" spans="1:19" s="1" customFormat="1" ht="14.1" customHeight="1" x14ac:dyDescent="0.2">
      <c r="A69" s="8" t="s">
        <v>242</v>
      </c>
      <c r="B69" s="9" t="s">
        <v>243</v>
      </c>
      <c r="C69" s="10">
        <v>20</v>
      </c>
      <c r="D69" s="10">
        <v>2</v>
      </c>
      <c r="E69" s="10">
        <v>3</v>
      </c>
      <c r="F69" s="10"/>
      <c r="G69" s="10">
        <v>1</v>
      </c>
      <c r="H69" s="10"/>
      <c r="I69" s="10"/>
      <c r="J69" s="10">
        <v>1</v>
      </c>
      <c r="K69" s="10">
        <v>6</v>
      </c>
      <c r="L69" s="10">
        <v>3</v>
      </c>
      <c r="M69" s="10">
        <v>2</v>
      </c>
      <c r="N69" s="10">
        <v>2</v>
      </c>
      <c r="O69" s="10"/>
      <c r="P69" s="10"/>
      <c r="Q69" s="10"/>
      <c r="R69" s="10"/>
      <c r="S69" s="10"/>
    </row>
    <row r="70" spans="1:19" s="1" customFormat="1" ht="14.1" customHeight="1" x14ac:dyDescent="0.2">
      <c r="A70" s="8" t="s">
        <v>66</v>
      </c>
      <c r="B70" s="9" t="s">
        <v>67</v>
      </c>
      <c r="C70" s="10">
        <v>39</v>
      </c>
      <c r="D70" s="10">
        <v>2</v>
      </c>
      <c r="E70" s="10">
        <v>3</v>
      </c>
      <c r="F70" s="10">
        <v>3</v>
      </c>
      <c r="G70" s="10"/>
      <c r="H70" s="10">
        <v>1</v>
      </c>
      <c r="I70" s="10"/>
      <c r="J70" s="10">
        <v>1</v>
      </c>
      <c r="K70" s="10">
        <v>16</v>
      </c>
      <c r="L70" s="10">
        <v>4</v>
      </c>
      <c r="M70" s="10">
        <v>6</v>
      </c>
      <c r="N70" s="10">
        <v>2</v>
      </c>
      <c r="O70" s="10">
        <v>1</v>
      </c>
      <c r="P70" s="10"/>
      <c r="Q70" s="10"/>
      <c r="R70" s="10"/>
      <c r="S70" s="10"/>
    </row>
    <row r="71" spans="1:19" s="1" customFormat="1" ht="14.1" customHeight="1" x14ac:dyDescent="0.2">
      <c r="A71" s="8" t="s">
        <v>214</v>
      </c>
      <c r="B71" s="9" t="s">
        <v>215</v>
      </c>
      <c r="C71" s="10">
        <v>77</v>
      </c>
      <c r="D71" s="10">
        <v>8</v>
      </c>
      <c r="E71" s="10">
        <v>7</v>
      </c>
      <c r="F71" s="10">
        <v>5</v>
      </c>
      <c r="G71" s="10">
        <v>5</v>
      </c>
      <c r="H71" s="10">
        <v>1</v>
      </c>
      <c r="I71" s="10">
        <v>1</v>
      </c>
      <c r="J71" s="10">
        <v>1</v>
      </c>
      <c r="K71" s="10">
        <v>23</v>
      </c>
      <c r="L71" s="10">
        <v>15</v>
      </c>
      <c r="M71" s="10">
        <v>6</v>
      </c>
      <c r="N71" s="10">
        <v>4</v>
      </c>
      <c r="O71" s="10">
        <v>1</v>
      </c>
      <c r="P71" s="10"/>
      <c r="Q71" s="10"/>
      <c r="R71" s="10"/>
      <c r="S71" s="10"/>
    </row>
    <row r="72" spans="1:19" s="1" customFormat="1" ht="14.1" customHeight="1" x14ac:dyDescent="0.2">
      <c r="A72" s="8" t="s">
        <v>266</v>
      </c>
      <c r="B72" s="9" t="s">
        <v>267</v>
      </c>
      <c r="C72" s="10">
        <v>113</v>
      </c>
      <c r="D72" s="10">
        <v>11</v>
      </c>
      <c r="E72" s="10">
        <v>7</v>
      </c>
      <c r="F72" s="10">
        <v>12</v>
      </c>
      <c r="G72" s="10">
        <v>11</v>
      </c>
      <c r="H72" s="10">
        <v>7</v>
      </c>
      <c r="I72" s="10">
        <v>4</v>
      </c>
      <c r="J72" s="10">
        <v>2</v>
      </c>
      <c r="K72" s="10">
        <v>27</v>
      </c>
      <c r="L72" s="10">
        <v>13</v>
      </c>
      <c r="M72" s="10">
        <v>13</v>
      </c>
      <c r="N72" s="10">
        <v>4</v>
      </c>
      <c r="O72" s="10">
        <v>2</v>
      </c>
      <c r="P72" s="10"/>
      <c r="Q72" s="10"/>
      <c r="R72" s="10"/>
      <c r="S72" s="10"/>
    </row>
    <row r="73" spans="1:19" s="1" customFormat="1" ht="14.1" customHeight="1" x14ac:dyDescent="0.2">
      <c r="A73" s="8" t="s">
        <v>190</v>
      </c>
      <c r="B73" s="9" t="s">
        <v>191</v>
      </c>
      <c r="C73" s="10">
        <v>44</v>
      </c>
      <c r="D73" s="10">
        <v>5</v>
      </c>
      <c r="E73" s="10"/>
      <c r="F73" s="10">
        <v>4</v>
      </c>
      <c r="G73" s="10">
        <v>1</v>
      </c>
      <c r="H73" s="10"/>
      <c r="I73" s="10"/>
      <c r="J73" s="10"/>
      <c r="K73" s="10">
        <v>16</v>
      </c>
      <c r="L73" s="10">
        <v>10</v>
      </c>
      <c r="M73" s="10">
        <v>6</v>
      </c>
      <c r="N73" s="10">
        <v>1</v>
      </c>
      <c r="O73" s="10"/>
      <c r="P73" s="10">
        <v>1</v>
      </c>
      <c r="Q73" s="10"/>
      <c r="R73" s="10"/>
      <c r="S73" s="10"/>
    </row>
    <row r="74" spans="1:19" s="1" customFormat="1" ht="14.1" customHeight="1" x14ac:dyDescent="0.2">
      <c r="A74" s="8" t="s">
        <v>64</v>
      </c>
      <c r="B74" s="9" t="s">
        <v>65</v>
      </c>
      <c r="C74" s="10">
        <v>60</v>
      </c>
      <c r="D74" s="10">
        <v>5</v>
      </c>
      <c r="E74" s="10">
        <v>1</v>
      </c>
      <c r="F74" s="10">
        <v>3</v>
      </c>
      <c r="G74" s="10">
        <v>2</v>
      </c>
      <c r="H74" s="10">
        <v>1</v>
      </c>
      <c r="I74" s="10"/>
      <c r="J74" s="10"/>
      <c r="K74" s="10">
        <v>23</v>
      </c>
      <c r="L74" s="10">
        <v>7</v>
      </c>
      <c r="M74" s="10">
        <v>13</v>
      </c>
      <c r="N74" s="10">
        <v>4</v>
      </c>
      <c r="O74" s="10"/>
      <c r="P74" s="10">
        <v>1</v>
      </c>
      <c r="Q74" s="10"/>
      <c r="R74" s="10"/>
      <c r="S74" s="10"/>
    </row>
    <row r="75" spans="1:19" s="1" customFormat="1" ht="14.1" customHeight="1" x14ac:dyDescent="0.2">
      <c r="A75" s="8" t="s">
        <v>62</v>
      </c>
      <c r="B75" s="9" t="s">
        <v>63</v>
      </c>
      <c r="C75" s="10">
        <v>360</v>
      </c>
      <c r="D75" s="10">
        <v>42</v>
      </c>
      <c r="E75" s="10">
        <v>24</v>
      </c>
      <c r="F75" s="10">
        <v>22</v>
      </c>
      <c r="G75" s="10">
        <v>14</v>
      </c>
      <c r="H75" s="10">
        <v>7</v>
      </c>
      <c r="I75" s="10"/>
      <c r="J75" s="10">
        <v>2</v>
      </c>
      <c r="K75" s="10">
        <v>140</v>
      </c>
      <c r="L75" s="10">
        <v>59</v>
      </c>
      <c r="M75" s="10">
        <v>35</v>
      </c>
      <c r="N75" s="10">
        <v>11</v>
      </c>
      <c r="O75" s="10">
        <v>3</v>
      </c>
      <c r="P75" s="10">
        <v>1</v>
      </c>
      <c r="Q75" s="10"/>
      <c r="R75" s="10"/>
      <c r="S75" s="10"/>
    </row>
    <row r="76" spans="1:19" s="1" customFormat="1" ht="14.1" customHeight="1" x14ac:dyDescent="0.2">
      <c r="A76" s="8" t="s">
        <v>188</v>
      </c>
      <c r="B76" s="9" t="s">
        <v>189</v>
      </c>
      <c r="C76" s="10">
        <v>37</v>
      </c>
      <c r="D76" s="10">
        <v>6</v>
      </c>
      <c r="E76" s="10">
        <v>1</v>
      </c>
      <c r="F76" s="10"/>
      <c r="G76" s="10">
        <v>1</v>
      </c>
      <c r="H76" s="10">
        <v>1</v>
      </c>
      <c r="I76" s="10">
        <v>1</v>
      </c>
      <c r="J76" s="10"/>
      <c r="K76" s="10">
        <v>14</v>
      </c>
      <c r="L76" s="10">
        <v>9</v>
      </c>
      <c r="M76" s="10">
        <v>3</v>
      </c>
      <c r="N76" s="10">
        <v>1</v>
      </c>
      <c r="O76" s="10"/>
      <c r="P76" s="10"/>
      <c r="Q76" s="10"/>
      <c r="R76" s="10"/>
      <c r="S76" s="10"/>
    </row>
    <row r="77" spans="1:19" s="1" customFormat="1" ht="14.1" customHeight="1" x14ac:dyDescent="0.2">
      <c r="A77" s="8" t="s">
        <v>168</v>
      </c>
      <c r="B77" s="9" t="s">
        <v>169</v>
      </c>
      <c r="C77" s="10">
        <v>520</v>
      </c>
      <c r="D77" s="10">
        <v>37</v>
      </c>
      <c r="E77" s="10">
        <v>28</v>
      </c>
      <c r="F77" s="10">
        <v>28</v>
      </c>
      <c r="G77" s="10">
        <v>12</v>
      </c>
      <c r="H77" s="10">
        <v>4</v>
      </c>
      <c r="I77" s="10">
        <v>1</v>
      </c>
      <c r="J77" s="10"/>
      <c r="K77" s="10">
        <v>259</v>
      </c>
      <c r="L77" s="10">
        <v>81</v>
      </c>
      <c r="M77" s="10">
        <v>52</v>
      </c>
      <c r="N77" s="10">
        <v>13</v>
      </c>
      <c r="O77" s="10">
        <v>2</v>
      </c>
      <c r="P77" s="10">
        <v>1</v>
      </c>
      <c r="Q77" s="10">
        <v>2</v>
      </c>
      <c r="R77" s="10"/>
      <c r="S77" s="10"/>
    </row>
    <row r="78" spans="1:19" s="1" customFormat="1" ht="14.1" customHeight="1" x14ac:dyDescent="0.2">
      <c r="A78" s="4" t="s">
        <v>200</v>
      </c>
      <c r="B78" s="5" t="s">
        <v>201</v>
      </c>
      <c r="C78" s="6">
        <v>160</v>
      </c>
      <c r="D78" s="6">
        <v>17</v>
      </c>
      <c r="E78" s="6">
        <v>8</v>
      </c>
      <c r="F78" s="6">
        <v>16</v>
      </c>
      <c r="G78" s="6">
        <v>8</v>
      </c>
      <c r="H78" s="6">
        <v>4</v>
      </c>
      <c r="I78" s="6"/>
      <c r="J78" s="6">
        <v>1</v>
      </c>
      <c r="K78" s="6">
        <v>57</v>
      </c>
      <c r="L78" s="6">
        <v>28</v>
      </c>
      <c r="M78" s="6">
        <v>12</v>
      </c>
      <c r="N78" s="6">
        <v>5</v>
      </c>
      <c r="O78" s="6">
        <v>4</v>
      </c>
      <c r="P78" s="6"/>
      <c r="Q78" s="6"/>
      <c r="R78" s="6"/>
      <c r="S78" s="6"/>
    </row>
    <row r="79" spans="1:19" s="1" customFormat="1" ht="14.1" customHeight="1" x14ac:dyDescent="0.2">
      <c r="A79" s="4" t="s">
        <v>60</v>
      </c>
      <c r="B79" s="5" t="s">
        <v>61</v>
      </c>
      <c r="C79" s="6">
        <v>223</v>
      </c>
      <c r="D79" s="6">
        <v>22</v>
      </c>
      <c r="E79" s="6">
        <v>13</v>
      </c>
      <c r="F79" s="6">
        <v>14</v>
      </c>
      <c r="G79" s="6">
        <v>6</v>
      </c>
      <c r="H79" s="6">
        <v>3</v>
      </c>
      <c r="I79" s="6">
        <v>1</v>
      </c>
      <c r="J79" s="6"/>
      <c r="K79" s="6">
        <v>105</v>
      </c>
      <c r="L79" s="6">
        <v>27</v>
      </c>
      <c r="M79" s="6">
        <v>22</v>
      </c>
      <c r="N79" s="6">
        <v>6</v>
      </c>
      <c r="O79" s="6">
        <v>3</v>
      </c>
      <c r="P79" s="6"/>
      <c r="Q79" s="6">
        <v>1</v>
      </c>
      <c r="R79" s="6"/>
      <c r="S79" s="6"/>
    </row>
    <row r="80" spans="1:19" s="1" customFormat="1" ht="14.1" customHeight="1" x14ac:dyDescent="0.2">
      <c r="A80" s="14" t="s">
        <v>84</v>
      </c>
      <c r="B80" s="19" t="s">
        <v>85</v>
      </c>
      <c r="C80" s="27">
        <v>27</v>
      </c>
      <c r="D80" s="27">
        <v>4</v>
      </c>
      <c r="E80" s="27">
        <v>1</v>
      </c>
      <c r="F80" s="27">
        <v>1</v>
      </c>
      <c r="G80" s="27"/>
      <c r="H80" s="27"/>
      <c r="I80" s="27"/>
      <c r="J80" s="27"/>
      <c r="K80" s="27">
        <v>18</v>
      </c>
      <c r="L80" s="27"/>
      <c r="M80" s="27">
        <v>1</v>
      </c>
      <c r="N80" s="27">
        <v>1</v>
      </c>
      <c r="O80" s="27">
        <v>1</v>
      </c>
      <c r="P80" s="27"/>
      <c r="Q80" s="27"/>
      <c r="R80" s="27"/>
      <c r="S80" s="27"/>
    </row>
    <row r="81" spans="1:19" s="1" customFormat="1" ht="14.1" customHeight="1" x14ac:dyDescent="0.2">
      <c r="A81" s="14" t="s">
        <v>186</v>
      </c>
      <c r="B81" s="20" t="s">
        <v>187</v>
      </c>
      <c r="C81" s="26">
        <v>120</v>
      </c>
      <c r="D81" s="26">
        <v>13</v>
      </c>
      <c r="E81" s="26">
        <v>3</v>
      </c>
      <c r="F81" s="26">
        <v>10</v>
      </c>
      <c r="G81" s="26">
        <v>3</v>
      </c>
      <c r="H81" s="26">
        <v>3</v>
      </c>
      <c r="I81" s="26"/>
      <c r="J81" s="26">
        <v>1</v>
      </c>
      <c r="K81" s="26">
        <v>40</v>
      </c>
      <c r="L81" s="26">
        <v>23</v>
      </c>
      <c r="M81" s="26">
        <v>11</v>
      </c>
      <c r="N81" s="26">
        <v>8</v>
      </c>
      <c r="O81" s="26">
        <v>3</v>
      </c>
      <c r="P81" s="26">
        <v>1</v>
      </c>
      <c r="Q81" s="26">
        <v>1</v>
      </c>
      <c r="R81" s="26"/>
      <c r="S81" s="26"/>
    </row>
    <row r="82" spans="1:19" s="1" customFormat="1" ht="18.2" customHeight="1" x14ac:dyDescent="0.2">
      <c r="A82" s="14" t="s">
        <v>82</v>
      </c>
      <c r="B82" s="19" t="s">
        <v>83</v>
      </c>
      <c r="C82" s="25">
        <v>31</v>
      </c>
      <c r="D82" s="25">
        <v>2</v>
      </c>
      <c r="E82" s="25">
        <v>3</v>
      </c>
      <c r="F82" s="25">
        <v>3</v>
      </c>
      <c r="G82" s="26">
        <v>1</v>
      </c>
      <c r="H82" s="26">
        <v>1</v>
      </c>
      <c r="I82" s="26"/>
      <c r="J82" s="26"/>
      <c r="K82" s="26">
        <v>9</v>
      </c>
      <c r="L82" s="26">
        <v>3</v>
      </c>
      <c r="M82" s="26">
        <v>5</v>
      </c>
      <c r="N82" s="26">
        <v>3</v>
      </c>
      <c r="O82" s="26">
        <v>1</v>
      </c>
      <c r="P82" s="26"/>
      <c r="Q82" s="26"/>
      <c r="R82" s="26"/>
      <c r="S82" s="26"/>
    </row>
    <row r="83" spans="1:19" s="1" customFormat="1" ht="22.7" customHeight="1" x14ac:dyDescent="0.2">
      <c r="A83" s="16" t="s">
        <v>198</v>
      </c>
      <c r="B83" s="22" t="s">
        <v>199</v>
      </c>
      <c r="C83" s="27">
        <v>147</v>
      </c>
      <c r="D83" s="27">
        <v>15</v>
      </c>
      <c r="E83" s="27">
        <v>8</v>
      </c>
      <c r="F83" s="27">
        <v>11</v>
      </c>
      <c r="G83" s="27">
        <v>3</v>
      </c>
      <c r="H83" s="27">
        <v>2</v>
      </c>
      <c r="I83" s="27">
        <v>1</v>
      </c>
      <c r="J83" s="27">
        <v>1</v>
      </c>
      <c r="K83" s="27">
        <v>58</v>
      </c>
      <c r="L83" s="27">
        <v>14</v>
      </c>
      <c r="M83" s="27">
        <v>24</v>
      </c>
      <c r="N83" s="27">
        <v>9</v>
      </c>
      <c r="O83" s="27">
        <v>1</v>
      </c>
      <c r="P83" s="27"/>
      <c r="Q83" s="27"/>
      <c r="R83" s="27"/>
      <c r="S83" s="27"/>
    </row>
    <row r="84" spans="1:19" s="1" customFormat="1" ht="14.1" customHeight="1" x14ac:dyDescent="0.2">
      <c r="A84" s="8" t="s">
        <v>196</v>
      </c>
      <c r="B84" s="9" t="s">
        <v>197</v>
      </c>
      <c r="C84" s="10">
        <v>1023</v>
      </c>
      <c r="D84" s="10">
        <v>118</v>
      </c>
      <c r="E84" s="10">
        <v>65</v>
      </c>
      <c r="F84" s="10">
        <v>81</v>
      </c>
      <c r="G84" s="10">
        <v>117</v>
      </c>
      <c r="H84" s="10">
        <v>49</v>
      </c>
      <c r="I84" s="10">
        <v>10</v>
      </c>
      <c r="J84" s="10">
        <v>7</v>
      </c>
      <c r="K84" s="10">
        <v>331</v>
      </c>
      <c r="L84" s="10">
        <v>93</v>
      </c>
      <c r="M84" s="10">
        <v>81</v>
      </c>
      <c r="N84" s="10">
        <v>44</v>
      </c>
      <c r="O84" s="10">
        <v>21</v>
      </c>
      <c r="P84" s="10">
        <v>4</v>
      </c>
      <c r="Q84" s="10">
        <v>2</v>
      </c>
      <c r="R84" s="10"/>
      <c r="S84" s="10"/>
    </row>
    <row r="85" spans="1:19" s="1" customFormat="1" ht="14.1" customHeight="1" x14ac:dyDescent="0.2">
      <c r="A85" s="8" t="s">
        <v>58</v>
      </c>
      <c r="B85" s="9" t="s">
        <v>59</v>
      </c>
      <c r="C85" s="10">
        <v>49</v>
      </c>
      <c r="D85" s="10">
        <v>3</v>
      </c>
      <c r="E85" s="10">
        <v>3</v>
      </c>
      <c r="F85" s="10">
        <v>3</v>
      </c>
      <c r="G85" s="10">
        <v>2</v>
      </c>
      <c r="H85" s="10"/>
      <c r="I85" s="10"/>
      <c r="J85" s="10"/>
      <c r="K85" s="10">
        <v>18</v>
      </c>
      <c r="L85" s="10">
        <v>9</v>
      </c>
      <c r="M85" s="10">
        <v>11</v>
      </c>
      <c r="N85" s="10"/>
      <c r="O85" s="10"/>
      <c r="P85" s="10"/>
      <c r="Q85" s="10"/>
      <c r="R85" s="10"/>
      <c r="S85" s="10"/>
    </row>
    <row r="86" spans="1:19" s="1" customFormat="1" ht="14.1" customHeight="1" x14ac:dyDescent="0.2">
      <c r="A86" s="8" t="s">
        <v>12</v>
      </c>
      <c r="B86" s="9" t="s">
        <v>13</v>
      </c>
      <c r="C86" s="10">
        <v>151</v>
      </c>
      <c r="D86" s="10">
        <v>19</v>
      </c>
      <c r="E86" s="10">
        <v>6</v>
      </c>
      <c r="F86" s="10">
        <v>11</v>
      </c>
      <c r="G86" s="10">
        <v>14</v>
      </c>
      <c r="H86" s="10">
        <v>7</v>
      </c>
      <c r="I86" s="10">
        <v>1</v>
      </c>
      <c r="J86" s="10">
        <v>2</v>
      </c>
      <c r="K86" s="10">
        <v>52</v>
      </c>
      <c r="L86" s="10">
        <v>21</v>
      </c>
      <c r="M86" s="10">
        <v>6</v>
      </c>
      <c r="N86" s="10">
        <v>8</v>
      </c>
      <c r="O86" s="10">
        <v>4</v>
      </c>
      <c r="P86" s="10"/>
      <c r="Q86" s="10"/>
      <c r="R86" s="10"/>
      <c r="S86" s="10"/>
    </row>
    <row r="87" spans="1:19" s="1" customFormat="1" ht="14.1" customHeight="1" x14ac:dyDescent="0.2">
      <c r="A87" s="8" t="s">
        <v>240</v>
      </c>
      <c r="B87" s="9" t="s">
        <v>241</v>
      </c>
      <c r="C87" s="10">
        <v>47</v>
      </c>
      <c r="D87" s="10">
        <v>5</v>
      </c>
      <c r="E87" s="10">
        <v>3</v>
      </c>
      <c r="F87" s="10">
        <v>2</v>
      </c>
      <c r="G87" s="10"/>
      <c r="H87" s="10">
        <v>1</v>
      </c>
      <c r="I87" s="10"/>
      <c r="J87" s="10"/>
      <c r="K87" s="10">
        <v>15</v>
      </c>
      <c r="L87" s="10">
        <v>12</v>
      </c>
      <c r="M87" s="10">
        <v>5</v>
      </c>
      <c r="N87" s="10">
        <v>4</v>
      </c>
      <c r="O87" s="10"/>
      <c r="P87" s="10"/>
      <c r="Q87" s="10"/>
      <c r="R87" s="10"/>
      <c r="S87" s="10"/>
    </row>
    <row r="88" spans="1:19" s="1" customFormat="1" ht="14.1" customHeight="1" x14ac:dyDescent="0.2">
      <c r="A88" s="8" t="s">
        <v>264</v>
      </c>
      <c r="B88" s="9" t="s">
        <v>265</v>
      </c>
      <c r="C88" s="10">
        <v>25</v>
      </c>
      <c r="D88" s="10">
        <v>3</v>
      </c>
      <c r="E88" s="10">
        <v>5</v>
      </c>
      <c r="F88" s="10">
        <v>2</v>
      </c>
      <c r="G88" s="10">
        <v>1</v>
      </c>
      <c r="H88" s="10"/>
      <c r="I88" s="10"/>
      <c r="J88" s="10"/>
      <c r="K88" s="10">
        <v>5</v>
      </c>
      <c r="L88" s="10">
        <v>2</v>
      </c>
      <c r="M88" s="10">
        <v>4</v>
      </c>
      <c r="N88" s="10">
        <v>2</v>
      </c>
      <c r="O88" s="10"/>
      <c r="P88" s="10"/>
      <c r="Q88" s="10">
        <v>1</v>
      </c>
      <c r="R88" s="10"/>
      <c r="S88" s="10"/>
    </row>
    <row r="89" spans="1:19" s="1" customFormat="1" ht="14.1" customHeight="1" x14ac:dyDescent="0.2">
      <c r="A89" s="4" t="s">
        <v>184</v>
      </c>
      <c r="B89" s="5" t="s">
        <v>185</v>
      </c>
      <c r="C89" s="6">
        <v>35</v>
      </c>
      <c r="D89" s="6">
        <v>4</v>
      </c>
      <c r="E89" s="6">
        <v>2</v>
      </c>
      <c r="F89" s="6">
        <v>1</v>
      </c>
      <c r="G89" s="6">
        <v>3</v>
      </c>
      <c r="H89" s="6"/>
      <c r="I89" s="6">
        <v>1</v>
      </c>
      <c r="J89" s="6"/>
      <c r="K89" s="6">
        <v>13</v>
      </c>
      <c r="L89" s="6">
        <v>5</v>
      </c>
      <c r="M89" s="6">
        <v>6</v>
      </c>
      <c r="N89" s="6"/>
      <c r="O89" s="6"/>
      <c r="P89" s="6"/>
      <c r="Q89" s="6"/>
      <c r="R89" s="6"/>
      <c r="S89" s="6"/>
    </row>
    <row r="90" spans="1:19" s="1" customFormat="1" ht="14.1" customHeight="1" x14ac:dyDescent="0.2">
      <c r="A90" s="4" t="s">
        <v>118</v>
      </c>
      <c r="B90" s="5" t="s">
        <v>119</v>
      </c>
      <c r="C90" s="6">
        <v>112</v>
      </c>
      <c r="D90" s="6">
        <v>8</v>
      </c>
      <c r="E90" s="6">
        <v>7</v>
      </c>
      <c r="F90" s="6">
        <v>12</v>
      </c>
      <c r="G90" s="6">
        <v>6</v>
      </c>
      <c r="H90" s="6">
        <v>2</v>
      </c>
      <c r="I90" s="6"/>
      <c r="J90" s="6"/>
      <c r="K90" s="6">
        <v>42</v>
      </c>
      <c r="L90" s="6">
        <v>21</v>
      </c>
      <c r="M90" s="6">
        <v>14</v>
      </c>
      <c r="N90" s="6"/>
      <c r="O90" s="6"/>
      <c r="P90" s="6"/>
      <c r="Q90" s="6"/>
      <c r="R90" s="6"/>
      <c r="S90" s="6"/>
    </row>
    <row r="91" spans="1:19" s="1" customFormat="1" ht="14.1" customHeight="1" x14ac:dyDescent="0.2">
      <c r="A91" s="14" t="s">
        <v>116</v>
      </c>
      <c r="B91" s="19" t="s">
        <v>117</v>
      </c>
      <c r="C91" s="27">
        <v>886</v>
      </c>
      <c r="D91" s="27">
        <v>86</v>
      </c>
      <c r="E91" s="27">
        <v>43</v>
      </c>
      <c r="F91" s="27">
        <v>70</v>
      </c>
      <c r="G91" s="27">
        <v>46</v>
      </c>
      <c r="H91" s="27">
        <v>11</v>
      </c>
      <c r="I91" s="27">
        <v>2</v>
      </c>
      <c r="J91" s="27">
        <v>3</v>
      </c>
      <c r="K91" s="27">
        <v>385</v>
      </c>
      <c r="L91" s="27">
        <v>120</v>
      </c>
      <c r="M91" s="27">
        <v>81</v>
      </c>
      <c r="N91" s="27">
        <v>30</v>
      </c>
      <c r="O91" s="27">
        <v>4</v>
      </c>
      <c r="P91" s="27">
        <v>2</v>
      </c>
      <c r="Q91" s="27">
        <v>3</v>
      </c>
      <c r="R91" s="27"/>
      <c r="S91" s="27"/>
    </row>
    <row r="92" spans="1:19" s="1" customFormat="1" ht="14.1" customHeight="1" x14ac:dyDescent="0.2">
      <c r="A92" s="14" t="s">
        <v>166</v>
      </c>
      <c r="B92" s="20" t="s">
        <v>167</v>
      </c>
      <c r="C92" s="26">
        <v>50</v>
      </c>
      <c r="D92" s="26">
        <v>4</v>
      </c>
      <c r="E92" s="26">
        <v>3</v>
      </c>
      <c r="F92" s="26">
        <v>4</v>
      </c>
      <c r="G92" s="26">
        <v>3</v>
      </c>
      <c r="H92" s="26"/>
      <c r="I92" s="26"/>
      <c r="J92" s="26"/>
      <c r="K92" s="26">
        <v>20</v>
      </c>
      <c r="L92" s="26">
        <v>4</v>
      </c>
      <c r="M92" s="26">
        <v>10</v>
      </c>
      <c r="N92" s="26">
        <v>2</v>
      </c>
      <c r="O92" s="26"/>
      <c r="P92" s="26"/>
      <c r="Q92" s="26"/>
      <c r="R92" s="26"/>
      <c r="S92" s="26"/>
    </row>
    <row r="93" spans="1:19" s="1" customFormat="1" ht="18.2" customHeight="1" x14ac:dyDescent="0.2">
      <c r="A93" s="14" t="s">
        <v>36</v>
      </c>
      <c r="B93" s="19" t="s">
        <v>37</v>
      </c>
      <c r="C93" s="25">
        <v>18</v>
      </c>
      <c r="D93" s="25">
        <v>1</v>
      </c>
      <c r="E93" s="25"/>
      <c r="F93" s="25">
        <v>1</v>
      </c>
      <c r="G93" s="26"/>
      <c r="H93" s="26"/>
      <c r="I93" s="26"/>
      <c r="J93" s="26"/>
      <c r="K93" s="26">
        <v>12</v>
      </c>
      <c r="L93" s="26">
        <v>3</v>
      </c>
      <c r="M93" s="26">
        <v>1</v>
      </c>
      <c r="N93" s="26"/>
      <c r="O93" s="26"/>
      <c r="P93" s="26"/>
      <c r="Q93" s="26"/>
      <c r="R93" s="26"/>
      <c r="S93" s="26"/>
    </row>
    <row r="94" spans="1:19" s="1" customFormat="1" ht="22.7" customHeight="1" x14ac:dyDescent="0.2">
      <c r="A94" s="16" t="s">
        <v>114</v>
      </c>
      <c r="B94" s="22" t="s">
        <v>115</v>
      </c>
      <c r="C94" s="27">
        <v>824</v>
      </c>
      <c r="D94" s="27">
        <v>91</v>
      </c>
      <c r="E94" s="27">
        <v>85</v>
      </c>
      <c r="F94" s="27">
        <v>87</v>
      </c>
      <c r="G94" s="27">
        <v>82</v>
      </c>
      <c r="H94" s="27">
        <v>45</v>
      </c>
      <c r="I94" s="27">
        <v>13</v>
      </c>
      <c r="J94" s="27">
        <v>8</v>
      </c>
      <c r="K94" s="27">
        <v>233</v>
      </c>
      <c r="L94" s="27">
        <v>71</v>
      </c>
      <c r="M94" s="27">
        <v>64</v>
      </c>
      <c r="N94" s="27">
        <v>34</v>
      </c>
      <c r="O94" s="27">
        <v>11</v>
      </c>
      <c r="P94" s="27"/>
      <c r="Q94" s="27"/>
      <c r="R94" s="27"/>
      <c r="S94" s="27"/>
    </row>
    <row r="95" spans="1:19" s="1" customFormat="1" ht="14.1" customHeight="1" x14ac:dyDescent="0.2">
      <c r="A95" s="8" t="s">
        <v>212</v>
      </c>
      <c r="B95" s="9" t="s">
        <v>213</v>
      </c>
      <c r="C95" s="10">
        <v>18</v>
      </c>
      <c r="D95" s="10">
        <v>1</v>
      </c>
      <c r="E95" s="10">
        <v>1</v>
      </c>
      <c r="F95" s="10">
        <v>3</v>
      </c>
      <c r="G95" s="10"/>
      <c r="H95" s="10">
        <v>1</v>
      </c>
      <c r="I95" s="10"/>
      <c r="J95" s="10"/>
      <c r="K95" s="10">
        <v>8</v>
      </c>
      <c r="L95" s="10">
        <v>2</v>
      </c>
      <c r="M95" s="10">
        <v>2</v>
      </c>
      <c r="N95" s="10"/>
      <c r="O95" s="10"/>
      <c r="P95" s="10"/>
      <c r="Q95" s="10"/>
      <c r="R95" s="10"/>
      <c r="S95" s="10"/>
    </row>
    <row r="96" spans="1:19" s="1" customFormat="1" ht="14.1" customHeight="1" x14ac:dyDescent="0.2">
      <c r="A96" s="8" t="s">
        <v>112</v>
      </c>
      <c r="B96" s="9" t="s">
        <v>113</v>
      </c>
      <c r="C96" s="10">
        <v>299</v>
      </c>
      <c r="D96" s="10">
        <v>31</v>
      </c>
      <c r="E96" s="10">
        <v>18</v>
      </c>
      <c r="F96" s="10">
        <v>33</v>
      </c>
      <c r="G96" s="10">
        <v>18</v>
      </c>
      <c r="H96" s="10">
        <v>7</v>
      </c>
      <c r="I96" s="10">
        <v>2</v>
      </c>
      <c r="J96" s="10">
        <v>1</v>
      </c>
      <c r="K96" s="10">
        <v>103</v>
      </c>
      <c r="L96" s="10">
        <v>38</v>
      </c>
      <c r="M96" s="10">
        <v>26</v>
      </c>
      <c r="N96" s="10">
        <v>17</v>
      </c>
      <c r="O96" s="10">
        <v>4</v>
      </c>
      <c r="P96" s="10"/>
      <c r="Q96" s="10">
        <v>1</v>
      </c>
      <c r="R96" s="10"/>
      <c r="S96" s="10"/>
    </row>
    <row r="97" spans="1:19" s="1" customFormat="1" ht="14.1" customHeight="1" x14ac:dyDescent="0.2">
      <c r="A97" s="8" t="s">
        <v>34</v>
      </c>
      <c r="B97" s="9" t="s">
        <v>35</v>
      </c>
      <c r="C97" s="10">
        <v>42</v>
      </c>
      <c r="D97" s="10">
        <v>5</v>
      </c>
      <c r="E97" s="10">
        <v>5</v>
      </c>
      <c r="F97" s="10">
        <v>2</v>
      </c>
      <c r="G97" s="10">
        <v>1</v>
      </c>
      <c r="H97" s="10">
        <v>1</v>
      </c>
      <c r="I97" s="10"/>
      <c r="J97" s="10"/>
      <c r="K97" s="10">
        <v>18</v>
      </c>
      <c r="L97" s="10">
        <v>5</v>
      </c>
      <c r="M97" s="10">
        <v>5</v>
      </c>
      <c r="N97" s="10"/>
      <c r="O97" s="10"/>
      <c r="P97" s="10"/>
      <c r="Q97" s="10"/>
      <c r="R97" s="10"/>
      <c r="S97" s="10"/>
    </row>
    <row r="98" spans="1:19" s="1" customFormat="1" ht="14.1" customHeight="1" x14ac:dyDescent="0.2">
      <c r="A98" s="8" t="s">
        <v>110</v>
      </c>
      <c r="B98" s="9" t="s">
        <v>111</v>
      </c>
      <c r="C98" s="10">
        <v>348</v>
      </c>
      <c r="D98" s="10">
        <v>35</v>
      </c>
      <c r="E98" s="10">
        <v>29</v>
      </c>
      <c r="F98" s="10">
        <v>39</v>
      </c>
      <c r="G98" s="10">
        <v>27</v>
      </c>
      <c r="H98" s="10">
        <v>17</v>
      </c>
      <c r="I98" s="10">
        <v>2</v>
      </c>
      <c r="J98" s="10">
        <v>2</v>
      </c>
      <c r="K98" s="10">
        <v>121</v>
      </c>
      <c r="L98" s="10">
        <v>33</v>
      </c>
      <c r="M98" s="10">
        <v>32</v>
      </c>
      <c r="N98" s="10">
        <v>5</v>
      </c>
      <c r="O98" s="10">
        <v>3</v>
      </c>
      <c r="P98" s="10">
        <v>2</v>
      </c>
      <c r="Q98" s="10">
        <v>1</v>
      </c>
      <c r="R98" s="10"/>
      <c r="S98" s="10"/>
    </row>
    <row r="99" spans="1:19" s="1" customFormat="1" ht="14.1" customHeight="1" x14ac:dyDescent="0.2">
      <c r="A99" s="8" t="s">
        <v>210</v>
      </c>
      <c r="B99" s="9" t="s">
        <v>211</v>
      </c>
      <c r="C99" s="10">
        <v>213</v>
      </c>
      <c r="D99" s="10">
        <v>22</v>
      </c>
      <c r="E99" s="10">
        <v>9</v>
      </c>
      <c r="F99" s="10">
        <v>21</v>
      </c>
      <c r="G99" s="10">
        <v>14</v>
      </c>
      <c r="H99" s="10">
        <v>3</v>
      </c>
      <c r="I99" s="10">
        <v>4</v>
      </c>
      <c r="J99" s="10">
        <v>3</v>
      </c>
      <c r="K99" s="10">
        <v>67</v>
      </c>
      <c r="L99" s="10">
        <v>32</v>
      </c>
      <c r="M99" s="10">
        <v>26</v>
      </c>
      <c r="N99" s="10">
        <v>9</v>
      </c>
      <c r="O99" s="10">
        <v>2</v>
      </c>
      <c r="P99" s="10"/>
      <c r="Q99" s="10">
        <v>1</v>
      </c>
      <c r="R99" s="10"/>
      <c r="S99" s="10"/>
    </row>
    <row r="100" spans="1:19" s="1" customFormat="1" ht="14.1" customHeight="1" x14ac:dyDescent="0.2">
      <c r="A100" s="8" t="s">
        <v>56</v>
      </c>
      <c r="B100" s="9" t="s">
        <v>57</v>
      </c>
      <c r="C100" s="10">
        <v>149</v>
      </c>
      <c r="D100" s="10">
        <v>15</v>
      </c>
      <c r="E100" s="10">
        <v>7</v>
      </c>
      <c r="F100" s="10">
        <v>9</v>
      </c>
      <c r="G100" s="10">
        <v>11</v>
      </c>
      <c r="H100" s="10">
        <v>4</v>
      </c>
      <c r="I100" s="10"/>
      <c r="J100" s="10">
        <v>2</v>
      </c>
      <c r="K100" s="10">
        <v>50</v>
      </c>
      <c r="L100" s="10">
        <v>29</v>
      </c>
      <c r="M100" s="10">
        <v>14</v>
      </c>
      <c r="N100" s="10">
        <v>6</v>
      </c>
      <c r="O100" s="10">
        <v>2</v>
      </c>
      <c r="P100" s="10"/>
      <c r="Q100" s="10"/>
      <c r="R100" s="10"/>
      <c r="S100" s="10"/>
    </row>
    <row r="101" spans="1:19" s="1" customFormat="1" ht="14.1" customHeight="1" x14ac:dyDescent="0.2">
      <c r="A101" s="8" t="s">
        <v>226</v>
      </c>
      <c r="B101" s="9" t="s">
        <v>227</v>
      </c>
      <c r="C101" s="10">
        <v>145</v>
      </c>
      <c r="D101" s="10">
        <v>15</v>
      </c>
      <c r="E101" s="10">
        <v>2</v>
      </c>
      <c r="F101" s="10">
        <v>8</v>
      </c>
      <c r="G101" s="10">
        <v>5</v>
      </c>
      <c r="H101" s="10">
        <v>2</v>
      </c>
      <c r="I101" s="10">
        <v>1</v>
      </c>
      <c r="J101" s="10">
        <v>1</v>
      </c>
      <c r="K101" s="10">
        <v>70</v>
      </c>
      <c r="L101" s="10">
        <v>22</v>
      </c>
      <c r="M101" s="10">
        <v>11</v>
      </c>
      <c r="N101" s="10">
        <v>6</v>
      </c>
      <c r="O101" s="10">
        <v>1</v>
      </c>
      <c r="P101" s="10">
        <v>1</v>
      </c>
      <c r="Q101" s="10"/>
      <c r="R101" s="10"/>
      <c r="S101" s="10"/>
    </row>
    <row r="102" spans="1:19" s="1" customFormat="1" ht="14.1" customHeight="1" x14ac:dyDescent="0.2">
      <c r="A102" s="4" t="s">
        <v>54</v>
      </c>
      <c r="B102" s="5" t="s">
        <v>55</v>
      </c>
      <c r="C102" s="6">
        <v>972</v>
      </c>
      <c r="D102" s="6">
        <v>99</v>
      </c>
      <c r="E102" s="6">
        <v>59</v>
      </c>
      <c r="F102" s="6">
        <v>75</v>
      </c>
      <c r="G102" s="6">
        <v>47</v>
      </c>
      <c r="H102" s="6">
        <v>17</v>
      </c>
      <c r="I102" s="6">
        <v>3</v>
      </c>
      <c r="J102" s="6">
        <v>2</v>
      </c>
      <c r="K102" s="6">
        <v>442</v>
      </c>
      <c r="L102" s="6">
        <v>103</v>
      </c>
      <c r="M102" s="6">
        <v>79</v>
      </c>
      <c r="N102" s="6">
        <v>39</v>
      </c>
      <c r="O102" s="6">
        <v>6</v>
      </c>
      <c r="P102" s="6">
        <v>1</v>
      </c>
      <c r="Q102" s="6"/>
      <c r="R102" s="6"/>
      <c r="S102" s="6"/>
    </row>
    <row r="103" spans="1:19" s="1" customFormat="1" ht="14.1" customHeight="1" x14ac:dyDescent="0.2">
      <c r="A103" s="4" t="s">
        <v>262</v>
      </c>
      <c r="B103" s="5" t="s">
        <v>263</v>
      </c>
      <c r="C103" s="6">
        <v>99</v>
      </c>
      <c r="D103" s="6">
        <v>15</v>
      </c>
      <c r="E103" s="6">
        <v>4</v>
      </c>
      <c r="F103" s="6">
        <v>5</v>
      </c>
      <c r="G103" s="6">
        <v>4</v>
      </c>
      <c r="H103" s="6">
        <v>3</v>
      </c>
      <c r="I103" s="6"/>
      <c r="J103" s="6">
        <v>1</v>
      </c>
      <c r="K103" s="6">
        <v>35</v>
      </c>
      <c r="L103" s="6">
        <v>17</v>
      </c>
      <c r="M103" s="6">
        <v>12</v>
      </c>
      <c r="N103" s="6">
        <v>2</v>
      </c>
      <c r="O103" s="6">
        <v>1</v>
      </c>
      <c r="P103" s="6"/>
      <c r="Q103" s="6"/>
      <c r="R103" s="6"/>
      <c r="S103" s="6"/>
    </row>
    <row r="104" spans="1:19" s="1" customFormat="1" ht="14.1" customHeight="1" x14ac:dyDescent="0.2">
      <c r="A104" s="14" t="s">
        <v>108</v>
      </c>
      <c r="B104" s="19" t="s">
        <v>109</v>
      </c>
      <c r="C104" s="27">
        <v>164</v>
      </c>
      <c r="D104" s="27">
        <v>21</v>
      </c>
      <c r="E104" s="27">
        <v>8</v>
      </c>
      <c r="F104" s="27">
        <v>11</v>
      </c>
      <c r="G104" s="27">
        <v>7</v>
      </c>
      <c r="H104" s="27">
        <v>5</v>
      </c>
      <c r="I104" s="27">
        <v>1</v>
      </c>
      <c r="J104" s="27"/>
      <c r="K104" s="27">
        <v>62</v>
      </c>
      <c r="L104" s="27">
        <v>29</v>
      </c>
      <c r="M104" s="27">
        <v>9</v>
      </c>
      <c r="N104" s="27">
        <v>7</v>
      </c>
      <c r="O104" s="27">
        <v>4</v>
      </c>
      <c r="P104" s="27"/>
      <c r="Q104" s="27"/>
      <c r="R104" s="27"/>
      <c r="S104" s="27"/>
    </row>
    <row r="105" spans="1:19" s="1" customFormat="1" ht="14.1" customHeight="1" x14ac:dyDescent="0.2">
      <c r="A105" s="14" t="s">
        <v>238</v>
      </c>
      <c r="B105" s="20" t="s">
        <v>239</v>
      </c>
      <c r="C105" s="26">
        <v>22</v>
      </c>
      <c r="D105" s="26">
        <v>4</v>
      </c>
      <c r="E105" s="26">
        <v>1</v>
      </c>
      <c r="F105" s="26"/>
      <c r="G105" s="26">
        <v>1</v>
      </c>
      <c r="H105" s="26">
        <v>1</v>
      </c>
      <c r="I105" s="26"/>
      <c r="J105" s="26"/>
      <c r="K105" s="26">
        <v>11</v>
      </c>
      <c r="L105" s="26">
        <v>1</v>
      </c>
      <c r="M105" s="26">
        <v>1</v>
      </c>
      <c r="N105" s="26">
        <v>1</v>
      </c>
      <c r="O105" s="26"/>
      <c r="P105" s="26">
        <v>1</v>
      </c>
      <c r="Q105" s="26"/>
      <c r="R105" s="26"/>
      <c r="S105" s="26"/>
    </row>
    <row r="106" spans="1:19" s="1" customFormat="1" ht="18.2" customHeight="1" x14ac:dyDescent="0.2">
      <c r="A106" s="14" t="s">
        <v>106</v>
      </c>
      <c r="B106" s="19" t="s">
        <v>107</v>
      </c>
      <c r="C106" s="25">
        <v>258</v>
      </c>
      <c r="D106" s="25">
        <v>28</v>
      </c>
      <c r="E106" s="25">
        <v>11</v>
      </c>
      <c r="F106" s="25">
        <v>17</v>
      </c>
      <c r="G106" s="26">
        <v>17</v>
      </c>
      <c r="H106" s="26">
        <v>9</v>
      </c>
      <c r="I106" s="26">
        <v>3</v>
      </c>
      <c r="J106" s="26">
        <v>1</v>
      </c>
      <c r="K106" s="26">
        <v>104</v>
      </c>
      <c r="L106" s="26">
        <v>36</v>
      </c>
      <c r="M106" s="26">
        <v>21</v>
      </c>
      <c r="N106" s="26">
        <v>8</v>
      </c>
      <c r="O106" s="26">
        <v>2</v>
      </c>
      <c r="P106" s="26">
        <v>1</v>
      </c>
      <c r="Q106" s="26"/>
      <c r="R106" s="26"/>
      <c r="S106" s="26"/>
    </row>
    <row r="107" spans="1:19" s="1" customFormat="1" ht="22.7" customHeight="1" x14ac:dyDescent="0.2">
      <c r="A107" s="16" t="s">
        <v>104</v>
      </c>
      <c r="B107" s="22" t="s">
        <v>105</v>
      </c>
      <c r="C107" s="27">
        <v>144</v>
      </c>
      <c r="D107" s="27">
        <v>12</v>
      </c>
      <c r="E107" s="27">
        <v>5</v>
      </c>
      <c r="F107" s="27">
        <v>9</v>
      </c>
      <c r="G107" s="27">
        <v>2</v>
      </c>
      <c r="H107" s="27">
        <v>8</v>
      </c>
      <c r="I107" s="27">
        <v>2</v>
      </c>
      <c r="J107" s="27">
        <v>2</v>
      </c>
      <c r="K107" s="27">
        <v>63</v>
      </c>
      <c r="L107" s="27">
        <v>23</v>
      </c>
      <c r="M107" s="27">
        <v>12</v>
      </c>
      <c r="N107" s="27">
        <v>5</v>
      </c>
      <c r="O107" s="27">
        <v>1</v>
      </c>
      <c r="P107" s="27"/>
      <c r="Q107" s="27"/>
      <c r="R107" s="27"/>
      <c r="S107" s="27"/>
    </row>
    <row r="108" spans="1:19" s="1" customFormat="1" ht="14.1" customHeight="1" x14ac:dyDescent="0.2">
      <c r="A108" s="8" t="s">
        <v>102</v>
      </c>
      <c r="B108" s="9" t="s">
        <v>103</v>
      </c>
      <c r="C108" s="10">
        <v>66</v>
      </c>
      <c r="D108" s="10">
        <v>9</v>
      </c>
      <c r="E108" s="10">
        <v>4</v>
      </c>
      <c r="F108" s="10">
        <v>2</v>
      </c>
      <c r="G108" s="10">
        <v>4</v>
      </c>
      <c r="H108" s="10"/>
      <c r="I108" s="10"/>
      <c r="J108" s="10">
        <v>1</v>
      </c>
      <c r="K108" s="10">
        <v>22</v>
      </c>
      <c r="L108" s="10">
        <v>13</v>
      </c>
      <c r="M108" s="10">
        <v>9</v>
      </c>
      <c r="N108" s="10">
        <v>2</v>
      </c>
      <c r="O108" s="10"/>
      <c r="P108" s="10"/>
      <c r="Q108" s="10"/>
      <c r="R108" s="10"/>
      <c r="S108" s="10"/>
    </row>
    <row r="109" spans="1:19" s="1" customFormat="1" ht="14.1" customHeight="1" x14ac:dyDescent="0.2">
      <c r="A109" s="8" t="s">
        <v>182</v>
      </c>
      <c r="B109" s="9" t="s">
        <v>183</v>
      </c>
      <c r="C109" s="10">
        <v>90</v>
      </c>
      <c r="D109" s="10">
        <v>10</v>
      </c>
      <c r="E109" s="10">
        <v>5</v>
      </c>
      <c r="F109" s="10">
        <v>6</v>
      </c>
      <c r="G109" s="10">
        <v>1</v>
      </c>
      <c r="H109" s="10"/>
      <c r="I109" s="10"/>
      <c r="J109" s="10"/>
      <c r="K109" s="10">
        <v>43</v>
      </c>
      <c r="L109" s="10">
        <v>15</v>
      </c>
      <c r="M109" s="10">
        <v>6</v>
      </c>
      <c r="N109" s="10">
        <v>4</v>
      </c>
      <c r="O109" s="10"/>
      <c r="P109" s="10"/>
      <c r="Q109" s="10"/>
      <c r="R109" s="10"/>
      <c r="S109" s="10"/>
    </row>
    <row r="110" spans="1:19" s="1" customFormat="1" ht="14.1" customHeight="1" x14ac:dyDescent="0.2">
      <c r="A110" s="8" t="s">
        <v>156</v>
      </c>
      <c r="B110" s="9" t="s">
        <v>157</v>
      </c>
      <c r="C110" s="10">
        <v>390</v>
      </c>
      <c r="D110" s="10">
        <v>27</v>
      </c>
      <c r="E110" s="10">
        <v>19</v>
      </c>
      <c r="F110" s="10">
        <v>14</v>
      </c>
      <c r="G110" s="10">
        <v>15</v>
      </c>
      <c r="H110" s="10">
        <v>6</v>
      </c>
      <c r="I110" s="10">
        <v>4</v>
      </c>
      <c r="J110" s="10">
        <v>2</v>
      </c>
      <c r="K110" s="10">
        <v>196</v>
      </c>
      <c r="L110" s="10">
        <v>43</v>
      </c>
      <c r="M110" s="10">
        <v>44</v>
      </c>
      <c r="N110" s="10">
        <v>14</v>
      </c>
      <c r="O110" s="10">
        <v>5</v>
      </c>
      <c r="P110" s="10">
        <v>1</v>
      </c>
      <c r="Q110" s="10"/>
      <c r="R110" s="10"/>
      <c r="S110" s="10"/>
    </row>
    <row r="111" spans="1:19" s="1" customFormat="1" ht="14.1" customHeight="1" x14ac:dyDescent="0.2">
      <c r="A111" s="8" t="s">
        <v>100</v>
      </c>
      <c r="B111" s="9" t="s">
        <v>101</v>
      </c>
      <c r="C111" s="10">
        <v>228</v>
      </c>
      <c r="D111" s="10">
        <v>21</v>
      </c>
      <c r="E111" s="10">
        <v>17</v>
      </c>
      <c r="F111" s="10">
        <v>20</v>
      </c>
      <c r="G111" s="10">
        <v>14</v>
      </c>
      <c r="H111" s="10">
        <v>1</v>
      </c>
      <c r="I111" s="10"/>
      <c r="J111" s="10">
        <v>1</v>
      </c>
      <c r="K111" s="10">
        <v>89</v>
      </c>
      <c r="L111" s="10">
        <v>33</v>
      </c>
      <c r="M111" s="10">
        <v>19</v>
      </c>
      <c r="N111" s="10">
        <v>10</v>
      </c>
      <c r="O111" s="10">
        <v>2</v>
      </c>
      <c r="P111" s="10"/>
      <c r="Q111" s="10">
        <v>1</v>
      </c>
      <c r="R111" s="10"/>
      <c r="S111" s="10"/>
    </row>
    <row r="112" spans="1:19" s="1" customFormat="1" ht="14.1" customHeight="1" x14ac:dyDescent="0.2">
      <c r="A112" s="8" t="s">
        <v>154</v>
      </c>
      <c r="B112" s="9" t="s">
        <v>155</v>
      </c>
      <c r="C112" s="10">
        <v>11</v>
      </c>
      <c r="D112" s="10"/>
      <c r="E112" s="10">
        <v>1</v>
      </c>
      <c r="F112" s="10">
        <v>1</v>
      </c>
      <c r="G112" s="10">
        <v>1</v>
      </c>
      <c r="H112" s="10"/>
      <c r="I112" s="10"/>
      <c r="J112" s="10"/>
      <c r="K112" s="10">
        <v>2</v>
      </c>
      <c r="L112" s="10">
        <v>1</v>
      </c>
      <c r="M112" s="10">
        <v>3</v>
      </c>
      <c r="N112" s="10">
        <v>2</v>
      </c>
      <c r="O112" s="10"/>
      <c r="P112" s="10"/>
      <c r="Q112" s="10"/>
      <c r="R112" s="10"/>
      <c r="S112" s="10"/>
    </row>
    <row r="113" spans="1:19" s="1" customFormat="1" ht="14.1" customHeight="1" x14ac:dyDescent="0.2">
      <c r="A113" s="8" t="s">
        <v>42</v>
      </c>
      <c r="B113" s="9" t="s">
        <v>43</v>
      </c>
      <c r="C113" s="10">
        <v>28</v>
      </c>
      <c r="D113" s="10">
        <v>1</v>
      </c>
      <c r="E113" s="10">
        <v>4</v>
      </c>
      <c r="F113" s="10">
        <v>2</v>
      </c>
      <c r="G113" s="10"/>
      <c r="H113" s="10">
        <v>1</v>
      </c>
      <c r="I113" s="10"/>
      <c r="J113" s="10"/>
      <c r="K113" s="10">
        <v>7</v>
      </c>
      <c r="L113" s="10">
        <v>4</v>
      </c>
      <c r="M113" s="10">
        <v>6</v>
      </c>
      <c r="N113" s="10">
        <v>1</v>
      </c>
      <c r="O113" s="10">
        <v>1</v>
      </c>
      <c r="P113" s="10">
        <v>1</v>
      </c>
      <c r="Q113" s="10"/>
      <c r="R113" s="10"/>
      <c r="S113" s="10"/>
    </row>
    <row r="114" spans="1:19" s="1" customFormat="1" ht="14.1" customHeight="1" x14ac:dyDescent="0.2">
      <c r="A114" s="8" t="s">
        <v>236</v>
      </c>
      <c r="B114" s="9" t="s">
        <v>237</v>
      </c>
      <c r="C114" s="10">
        <v>57</v>
      </c>
      <c r="D114" s="10">
        <v>2</v>
      </c>
      <c r="E114" s="10">
        <v>7</v>
      </c>
      <c r="F114" s="10">
        <v>5</v>
      </c>
      <c r="G114" s="10">
        <v>1</v>
      </c>
      <c r="H114" s="10">
        <v>2</v>
      </c>
      <c r="I114" s="10">
        <v>1</v>
      </c>
      <c r="J114" s="10"/>
      <c r="K114" s="10">
        <v>20</v>
      </c>
      <c r="L114" s="10">
        <v>7</v>
      </c>
      <c r="M114" s="10">
        <v>8</v>
      </c>
      <c r="N114" s="10">
        <v>3</v>
      </c>
      <c r="O114" s="10">
        <v>1</v>
      </c>
      <c r="P114" s="10"/>
      <c r="Q114" s="10"/>
      <c r="R114" s="10"/>
      <c r="S114" s="10"/>
    </row>
    <row r="115" spans="1:19" s="1" customFormat="1" ht="14.1" customHeight="1" x14ac:dyDescent="0.2">
      <c r="A115" s="4" t="s">
        <v>180</v>
      </c>
      <c r="B115" s="5" t="s">
        <v>181</v>
      </c>
      <c r="C115" s="6">
        <v>49</v>
      </c>
      <c r="D115" s="6"/>
      <c r="E115" s="6">
        <v>3</v>
      </c>
      <c r="F115" s="6">
        <v>3</v>
      </c>
      <c r="G115" s="6">
        <v>1</v>
      </c>
      <c r="H115" s="6"/>
      <c r="I115" s="6"/>
      <c r="J115" s="6"/>
      <c r="K115" s="6">
        <v>21</v>
      </c>
      <c r="L115" s="6">
        <v>11</v>
      </c>
      <c r="M115" s="6">
        <v>6</v>
      </c>
      <c r="N115" s="6">
        <v>3</v>
      </c>
      <c r="O115" s="6">
        <v>1</v>
      </c>
      <c r="P115" s="6"/>
      <c r="Q115" s="6"/>
      <c r="R115" s="6"/>
      <c r="S115" s="6"/>
    </row>
    <row r="116" spans="1:19" s="1" customFormat="1" ht="14.1" customHeight="1" x14ac:dyDescent="0.2">
      <c r="A116" s="4" t="s">
        <v>98</v>
      </c>
      <c r="B116" s="5" t="s">
        <v>99</v>
      </c>
      <c r="C116" s="6">
        <v>183</v>
      </c>
      <c r="D116" s="6">
        <v>22</v>
      </c>
      <c r="E116" s="6">
        <v>14</v>
      </c>
      <c r="F116" s="6">
        <v>8</v>
      </c>
      <c r="G116" s="6">
        <v>10</v>
      </c>
      <c r="H116" s="6"/>
      <c r="I116" s="6"/>
      <c r="J116" s="6">
        <v>1</v>
      </c>
      <c r="K116" s="6">
        <v>77</v>
      </c>
      <c r="L116" s="6">
        <v>23</v>
      </c>
      <c r="M116" s="6">
        <v>17</v>
      </c>
      <c r="N116" s="6">
        <v>8</v>
      </c>
      <c r="O116" s="6">
        <v>3</v>
      </c>
      <c r="P116" s="6"/>
      <c r="Q116" s="6"/>
      <c r="R116" s="6"/>
      <c r="S116" s="6"/>
    </row>
    <row r="117" spans="1:19" s="1" customFormat="1" ht="14.1" customHeight="1" x14ac:dyDescent="0.2">
      <c r="A117" s="14" t="s">
        <v>96</v>
      </c>
      <c r="B117" s="19" t="s">
        <v>97</v>
      </c>
      <c r="C117" s="27">
        <v>1332</v>
      </c>
      <c r="D117" s="27">
        <v>153</v>
      </c>
      <c r="E117" s="27">
        <v>100</v>
      </c>
      <c r="F117" s="27">
        <v>106</v>
      </c>
      <c r="G117" s="27">
        <v>77</v>
      </c>
      <c r="H117" s="27">
        <v>51</v>
      </c>
      <c r="I117" s="27">
        <v>8</v>
      </c>
      <c r="J117" s="27">
        <v>10</v>
      </c>
      <c r="K117" s="27">
        <v>525</v>
      </c>
      <c r="L117" s="27">
        <v>154</v>
      </c>
      <c r="M117" s="27">
        <v>93</v>
      </c>
      <c r="N117" s="27">
        <v>39</v>
      </c>
      <c r="O117" s="27">
        <v>11</v>
      </c>
      <c r="P117" s="27">
        <v>4</v>
      </c>
      <c r="Q117" s="27">
        <v>1</v>
      </c>
      <c r="R117" s="27"/>
      <c r="S117" s="27"/>
    </row>
    <row r="118" spans="1:19" s="1" customFormat="1" ht="14.1" customHeight="1" x14ac:dyDescent="0.2">
      <c r="A118" s="14" t="s">
        <v>40</v>
      </c>
      <c r="B118" s="20" t="s">
        <v>41</v>
      </c>
      <c r="C118" s="26">
        <v>32</v>
      </c>
      <c r="D118" s="26">
        <v>2</v>
      </c>
      <c r="E118" s="26"/>
      <c r="F118" s="26">
        <v>1</v>
      </c>
      <c r="G118" s="26">
        <v>3</v>
      </c>
      <c r="H118" s="26"/>
      <c r="I118" s="26"/>
      <c r="J118" s="26"/>
      <c r="K118" s="26">
        <v>13</v>
      </c>
      <c r="L118" s="26">
        <v>6</v>
      </c>
      <c r="M118" s="26">
        <v>5</v>
      </c>
      <c r="N118" s="26">
        <v>1</v>
      </c>
      <c r="O118" s="26">
        <v>1</v>
      </c>
      <c r="P118" s="26"/>
      <c r="Q118" s="26"/>
      <c r="R118" s="26"/>
      <c r="S118" s="26"/>
    </row>
    <row r="119" spans="1:19" s="1" customFormat="1" ht="18.2" customHeight="1" x14ac:dyDescent="0.2">
      <c r="A119" s="14" t="s">
        <v>152</v>
      </c>
      <c r="B119" s="19" t="s">
        <v>153</v>
      </c>
      <c r="C119" s="25">
        <v>59</v>
      </c>
      <c r="D119" s="25">
        <v>7</v>
      </c>
      <c r="E119" s="25">
        <v>2</v>
      </c>
      <c r="F119" s="25">
        <v>4</v>
      </c>
      <c r="G119" s="26">
        <v>1</v>
      </c>
      <c r="H119" s="26">
        <v>1</v>
      </c>
      <c r="I119" s="26">
        <v>1</v>
      </c>
      <c r="J119" s="26"/>
      <c r="K119" s="26">
        <v>22</v>
      </c>
      <c r="L119" s="26">
        <v>9</v>
      </c>
      <c r="M119" s="26">
        <v>10</v>
      </c>
      <c r="N119" s="26">
        <v>1</v>
      </c>
      <c r="O119" s="26">
        <v>1</v>
      </c>
      <c r="P119" s="26"/>
      <c r="Q119" s="26"/>
      <c r="R119" s="26"/>
      <c r="S119" s="26"/>
    </row>
    <row r="120" spans="1:19" s="1" customFormat="1" ht="22.7" customHeight="1" x14ac:dyDescent="0.2">
      <c r="A120" s="16" t="s">
        <v>164</v>
      </c>
      <c r="B120" s="22" t="s">
        <v>165</v>
      </c>
      <c r="C120" s="27">
        <v>44</v>
      </c>
      <c r="D120" s="27">
        <v>5</v>
      </c>
      <c r="E120" s="27">
        <v>5</v>
      </c>
      <c r="F120" s="27">
        <v>4</v>
      </c>
      <c r="G120" s="27"/>
      <c r="H120" s="27"/>
      <c r="I120" s="27"/>
      <c r="J120" s="27"/>
      <c r="K120" s="27">
        <v>15</v>
      </c>
      <c r="L120" s="27">
        <v>8</v>
      </c>
      <c r="M120" s="27">
        <v>5</v>
      </c>
      <c r="N120" s="27">
        <v>1</v>
      </c>
      <c r="O120" s="27">
        <v>1</v>
      </c>
      <c r="P120" s="27"/>
      <c r="Q120" s="27"/>
      <c r="R120" s="27"/>
      <c r="S120" s="27"/>
    </row>
    <row r="121" spans="1:19" s="1" customFormat="1" ht="14.1" customHeight="1" x14ac:dyDescent="0.2">
      <c r="A121" s="8" t="s">
        <v>32</v>
      </c>
      <c r="B121" s="9" t="s">
        <v>33</v>
      </c>
      <c r="C121" s="10">
        <v>29</v>
      </c>
      <c r="D121" s="10">
        <v>1</v>
      </c>
      <c r="E121" s="10">
        <v>2</v>
      </c>
      <c r="F121" s="10">
        <v>3</v>
      </c>
      <c r="G121" s="10"/>
      <c r="H121" s="10"/>
      <c r="I121" s="10"/>
      <c r="J121" s="10"/>
      <c r="K121" s="10">
        <v>12</v>
      </c>
      <c r="L121" s="10">
        <v>7</v>
      </c>
      <c r="M121" s="10">
        <v>2</v>
      </c>
      <c r="N121" s="10">
        <v>1</v>
      </c>
      <c r="O121" s="10"/>
      <c r="P121" s="10">
        <v>1</v>
      </c>
      <c r="Q121" s="10"/>
      <c r="R121" s="10"/>
      <c r="S121" s="10"/>
    </row>
    <row r="122" spans="1:19" s="1" customFormat="1" ht="14.1" customHeight="1" x14ac:dyDescent="0.2">
      <c r="A122" s="8" t="s">
        <v>234</v>
      </c>
      <c r="B122" s="9" t="s">
        <v>235</v>
      </c>
      <c r="C122" s="10">
        <v>103</v>
      </c>
      <c r="D122" s="10">
        <v>18</v>
      </c>
      <c r="E122" s="10">
        <v>9</v>
      </c>
      <c r="F122" s="10">
        <v>7</v>
      </c>
      <c r="G122" s="10">
        <v>1</v>
      </c>
      <c r="H122" s="10">
        <v>3</v>
      </c>
      <c r="I122" s="10"/>
      <c r="J122" s="10">
        <v>1</v>
      </c>
      <c r="K122" s="10">
        <v>32</v>
      </c>
      <c r="L122" s="10">
        <v>19</v>
      </c>
      <c r="M122" s="10">
        <v>7</v>
      </c>
      <c r="N122" s="10">
        <v>4</v>
      </c>
      <c r="O122" s="10">
        <v>2</v>
      </c>
      <c r="P122" s="10"/>
      <c r="Q122" s="10"/>
      <c r="R122" s="10"/>
      <c r="S122" s="10"/>
    </row>
    <row r="123" spans="1:19" s="1" customFormat="1" ht="14.1" customHeight="1" x14ac:dyDescent="0.2">
      <c r="A123" s="8" t="s">
        <v>232</v>
      </c>
      <c r="B123" s="9" t="s">
        <v>233</v>
      </c>
      <c r="C123" s="10">
        <v>3351</v>
      </c>
      <c r="D123" s="10">
        <v>376</v>
      </c>
      <c r="E123" s="10">
        <v>207</v>
      </c>
      <c r="F123" s="10">
        <v>233</v>
      </c>
      <c r="G123" s="10">
        <v>233</v>
      </c>
      <c r="H123" s="10">
        <v>138</v>
      </c>
      <c r="I123" s="10">
        <v>50</v>
      </c>
      <c r="J123" s="10">
        <v>24</v>
      </c>
      <c r="K123" s="10">
        <v>1186</v>
      </c>
      <c r="L123" s="10">
        <v>362</v>
      </c>
      <c r="M123" s="10">
        <v>270</v>
      </c>
      <c r="N123" s="10">
        <v>158</v>
      </c>
      <c r="O123" s="10">
        <v>85</v>
      </c>
      <c r="P123" s="10">
        <v>22</v>
      </c>
      <c r="Q123" s="10">
        <v>7</v>
      </c>
      <c r="R123" s="10"/>
      <c r="S123" s="10"/>
    </row>
    <row r="124" spans="1:19" s="1" customFormat="1" ht="14.1" customHeight="1" x14ac:dyDescent="0.2">
      <c r="A124" s="8" t="s">
        <v>260</v>
      </c>
      <c r="B124" s="9" t="s">
        <v>261</v>
      </c>
      <c r="C124" s="10">
        <v>154</v>
      </c>
      <c r="D124" s="10">
        <v>24</v>
      </c>
      <c r="E124" s="10">
        <v>11</v>
      </c>
      <c r="F124" s="10">
        <v>6</v>
      </c>
      <c r="G124" s="10">
        <v>3</v>
      </c>
      <c r="H124" s="10">
        <v>3</v>
      </c>
      <c r="I124" s="10">
        <v>1</v>
      </c>
      <c r="J124" s="10"/>
      <c r="K124" s="10">
        <v>73</v>
      </c>
      <c r="L124" s="10">
        <v>16</v>
      </c>
      <c r="M124" s="10">
        <v>11</v>
      </c>
      <c r="N124" s="10">
        <v>4</v>
      </c>
      <c r="O124" s="10">
        <v>1</v>
      </c>
      <c r="P124" s="10">
        <v>1</v>
      </c>
      <c r="Q124" s="10"/>
      <c r="R124" s="10"/>
      <c r="S124" s="10"/>
    </row>
    <row r="125" spans="1:19" s="1" customFormat="1" ht="14.1" customHeight="1" x14ac:dyDescent="0.2">
      <c r="A125" s="8" t="s">
        <v>30</v>
      </c>
      <c r="B125" s="9" t="s">
        <v>31</v>
      </c>
      <c r="C125" s="10">
        <v>81</v>
      </c>
      <c r="D125" s="10">
        <v>5</v>
      </c>
      <c r="E125" s="10">
        <v>3</v>
      </c>
      <c r="F125" s="10">
        <v>1</v>
      </c>
      <c r="G125" s="10"/>
      <c r="H125" s="10"/>
      <c r="I125" s="10"/>
      <c r="J125" s="10"/>
      <c r="K125" s="10">
        <v>56</v>
      </c>
      <c r="L125" s="10">
        <v>5</v>
      </c>
      <c r="M125" s="10">
        <v>7</v>
      </c>
      <c r="N125" s="10">
        <v>1</v>
      </c>
      <c r="O125" s="10">
        <v>1</v>
      </c>
      <c r="P125" s="10">
        <v>1</v>
      </c>
      <c r="Q125" s="10">
        <v>1</v>
      </c>
      <c r="R125" s="10"/>
      <c r="S125" s="10"/>
    </row>
    <row r="126" spans="1:19" s="1" customFormat="1" ht="14.1" customHeight="1" x14ac:dyDescent="0.2">
      <c r="A126" s="4" t="s">
        <v>94</v>
      </c>
      <c r="B126" s="5" t="s">
        <v>95</v>
      </c>
      <c r="C126" s="6">
        <v>37</v>
      </c>
      <c r="D126" s="6">
        <v>7</v>
      </c>
      <c r="E126" s="6">
        <v>2</v>
      </c>
      <c r="F126" s="6">
        <v>1</v>
      </c>
      <c r="G126" s="6"/>
      <c r="H126" s="6"/>
      <c r="I126" s="6"/>
      <c r="J126" s="6"/>
      <c r="K126" s="6">
        <v>13</v>
      </c>
      <c r="L126" s="6">
        <v>5</v>
      </c>
      <c r="M126" s="6">
        <v>8</v>
      </c>
      <c r="N126" s="6"/>
      <c r="O126" s="6">
        <v>1</v>
      </c>
      <c r="P126" s="6"/>
      <c r="Q126" s="6"/>
      <c r="R126" s="6"/>
      <c r="S126" s="6"/>
    </row>
    <row r="127" spans="1:19" s="1" customFormat="1" ht="14.1" customHeight="1" x14ac:dyDescent="0.2">
      <c r="A127" s="4" t="s">
        <v>230</v>
      </c>
      <c r="B127" s="5" t="s">
        <v>231</v>
      </c>
      <c r="C127" s="6">
        <v>21</v>
      </c>
      <c r="D127" s="6">
        <v>1</v>
      </c>
      <c r="E127" s="6">
        <v>1</v>
      </c>
      <c r="F127" s="6">
        <v>1</v>
      </c>
      <c r="G127" s="6">
        <v>1</v>
      </c>
      <c r="H127" s="6"/>
      <c r="I127" s="6"/>
      <c r="J127" s="6">
        <v>1</v>
      </c>
      <c r="K127" s="6">
        <v>10</v>
      </c>
      <c r="L127" s="6">
        <v>2</v>
      </c>
      <c r="M127" s="6">
        <v>3</v>
      </c>
      <c r="N127" s="6">
        <v>1</v>
      </c>
      <c r="O127" s="6"/>
      <c r="P127" s="6"/>
      <c r="Q127" s="6"/>
      <c r="R127" s="6"/>
      <c r="S127" s="6"/>
    </row>
    <row r="128" spans="1:19" s="1" customFormat="1" ht="14.1" customHeight="1" x14ac:dyDescent="0.2">
      <c r="A128" s="14" t="s">
        <v>52</v>
      </c>
      <c r="B128" s="19" t="s">
        <v>53</v>
      </c>
      <c r="C128" s="27">
        <v>74</v>
      </c>
      <c r="D128" s="27">
        <v>8</v>
      </c>
      <c r="E128" s="27">
        <v>5</v>
      </c>
      <c r="F128" s="27">
        <v>6</v>
      </c>
      <c r="G128" s="27">
        <v>2</v>
      </c>
      <c r="H128" s="27"/>
      <c r="I128" s="27"/>
      <c r="J128" s="27"/>
      <c r="K128" s="27">
        <v>33</v>
      </c>
      <c r="L128" s="27">
        <v>9</v>
      </c>
      <c r="M128" s="27">
        <v>6</v>
      </c>
      <c r="N128" s="27">
        <v>3</v>
      </c>
      <c r="O128" s="27">
        <v>2</v>
      </c>
      <c r="P128" s="27"/>
      <c r="Q128" s="27"/>
      <c r="R128" s="27"/>
      <c r="S128" s="27"/>
    </row>
    <row r="129" spans="1:19" s="1" customFormat="1" ht="14.1" customHeight="1" x14ac:dyDescent="0.2">
      <c r="A129" s="14" t="s">
        <v>50</v>
      </c>
      <c r="B129" s="20" t="s">
        <v>51</v>
      </c>
      <c r="C129" s="26">
        <v>369</v>
      </c>
      <c r="D129" s="26">
        <v>39</v>
      </c>
      <c r="E129" s="26">
        <v>18</v>
      </c>
      <c r="F129" s="26">
        <v>18</v>
      </c>
      <c r="G129" s="26">
        <v>10</v>
      </c>
      <c r="H129" s="26">
        <v>6</v>
      </c>
      <c r="I129" s="26">
        <v>1</v>
      </c>
      <c r="J129" s="26">
        <v>1</v>
      </c>
      <c r="K129" s="26">
        <v>181</v>
      </c>
      <c r="L129" s="26">
        <v>52</v>
      </c>
      <c r="M129" s="26">
        <v>35</v>
      </c>
      <c r="N129" s="26">
        <v>8</v>
      </c>
      <c r="O129" s="26"/>
      <c r="P129" s="26"/>
      <c r="Q129" s="26"/>
      <c r="R129" s="26"/>
      <c r="S129" s="26"/>
    </row>
    <row r="130" spans="1:19" s="1" customFormat="1" ht="18.2" customHeight="1" x14ac:dyDescent="0.2">
      <c r="A130" s="14" t="s">
        <v>92</v>
      </c>
      <c r="B130" s="19" t="s">
        <v>93</v>
      </c>
      <c r="C130" s="25">
        <v>262</v>
      </c>
      <c r="D130" s="25">
        <v>32</v>
      </c>
      <c r="E130" s="25">
        <v>19</v>
      </c>
      <c r="F130" s="25">
        <v>15</v>
      </c>
      <c r="G130" s="26">
        <v>14</v>
      </c>
      <c r="H130" s="26">
        <v>6</v>
      </c>
      <c r="I130" s="26"/>
      <c r="J130" s="26"/>
      <c r="K130" s="26">
        <v>105</v>
      </c>
      <c r="L130" s="26">
        <v>34</v>
      </c>
      <c r="M130" s="26">
        <v>26</v>
      </c>
      <c r="N130" s="26">
        <v>9</v>
      </c>
      <c r="O130" s="26">
        <v>2</v>
      </c>
      <c r="P130" s="26"/>
      <c r="Q130" s="26"/>
      <c r="R130" s="26"/>
      <c r="S130" s="26"/>
    </row>
    <row r="131" spans="1:19" s="1" customFormat="1" ht="22.7" customHeight="1" x14ac:dyDescent="0.2">
      <c r="A131" s="16" t="s">
        <v>80</v>
      </c>
      <c r="B131" s="22" t="s">
        <v>81</v>
      </c>
      <c r="C131" s="27">
        <v>19</v>
      </c>
      <c r="D131" s="27">
        <v>1</v>
      </c>
      <c r="E131" s="27"/>
      <c r="F131" s="27"/>
      <c r="G131" s="27"/>
      <c r="H131" s="27"/>
      <c r="I131" s="27"/>
      <c r="J131" s="27"/>
      <c r="K131" s="27">
        <v>11</v>
      </c>
      <c r="L131" s="27">
        <v>5</v>
      </c>
      <c r="M131" s="27">
        <v>2</v>
      </c>
      <c r="N131" s="27"/>
      <c r="O131" s="27"/>
      <c r="P131" s="27"/>
      <c r="Q131" s="27"/>
      <c r="R131" s="27"/>
      <c r="S131" s="27"/>
    </row>
    <row r="132" spans="1:19" s="1" customFormat="1" ht="14.1" customHeight="1" x14ac:dyDescent="0.2">
      <c r="A132" s="8" t="s">
        <v>14</v>
      </c>
      <c r="B132" s="9" t="s">
        <v>15</v>
      </c>
      <c r="C132" s="10">
        <v>10</v>
      </c>
      <c r="D132" s="10">
        <v>1</v>
      </c>
      <c r="E132" s="10"/>
      <c r="F132" s="10"/>
      <c r="G132" s="10"/>
      <c r="H132" s="10"/>
      <c r="I132" s="10"/>
      <c r="J132" s="10"/>
      <c r="K132" s="10">
        <v>6</v>
      </c>
      <c r="L132" s="10">
        <v>3</v>
      </c>
      <c r="M132" s="10"/>
      <c r="N132" s="10"/>
      <c r="O132" s="10"/>
      <c r="P132" s="10"/>
      <c r="Q132" s="10"/>
      <c r="R132" s="10"/>
      <c r="S132" s="10"/>
    </row>
    <row r="133" spans="1:19" s="1" customFormat="1" ht="14.1" customHeight="1" x14ac:dyDescent="0.2">
      <c r="A133" s="8" t="s">
        <v>208</v>
      </c>
      <c r="B133" s="9" t="s">
        <v>209</v>
      </c>
      <c r="C133" s="10">
        <v>50</v>
      </c>
      <c r="D133" s="10">
        <v>8</v>
      </c>
      <c r="E133" s="10">
        <v>2</v>
      </c>
      <c r="F133" s="10">
        <v>2</v>
      </c>
      <c r="G133" s="10">
        <v>1</v>
      </c>
      <c r="H133" s="10"/>
      <c r="I133" s="10"/>
      <c r="J133" s="10"/>
      <c r="K133" s="10">
        <v>25</v>
      </c>
      <c r="L133" s="10">
        <v>7</v>
      </c>
      <c r="M133" s="10">
        <v>5</v>
      </c>
      <c r="N133" s="10"/>
      <c r="O133" s="10"/>
      <c r="P133" s="10"/>
      <c r="Q133" s="10"/>
      <c r="R133" s="10"/>
      <c r="S133" s="10"/>
    </row>
    <row r="134" spans="1:19" s="1" customFormat="1" ht="14.1" customHeight="1" x14ac:dyDescent="0.2">
      <c r="A134" s="8" t="s">
        <v>228</v>
      </c>
      <c r="B134" s="9" t="s">
        <v>229</v>
      </c>
      <c r="C134" s="10">
        <v>16</v>
      </c>
      <c r="D134" s="10">
        <v>1</v>
      </c>
      <c r="E134" s="10"/>
      <c r="F134" s="10">
        <v>3</v>
      </c>
      <c r="G134" s="10"/>
      <c r="H134" s="10"/>
      <c r="I134" s="10"/>
      <c r="J134" s="10"/>
      <c r="K134" s="10">
        <v>5</v>
      </c>
      <c r="L134" s="10">
        <v>3</v>
      </c>
      <c r="M134" s="10">
        <v>3</v>
      </c>
      <c r="N134" s="10">
        <v>1</v>
      </c>
      <c r="O134" s="10"/>
      <c r="P134" s="10"/>
      <c r="Q134" s="10"/>
      <c r="R134" s="10"/>
      <c r="S134" s="10"/>
    </row>
    <row r="135" spans="1:19" s="1" customFormat="1" ht="14.1" customHeight="1" x14ac:dyDescent="0.2">
      <c r="A135" s="8" t="s">
        <v>258</v>
      </c>
      <c r="B135" s="9" t="s">
        <v>259</v>
      </c>
      <c r="C135" s="10">
        <v>935</v>
      </c>
      <c r="D135" s="10">
        <v>94</v>
      </c>
      <c r="E135" s="10">
        <v>59</v>
      </c>
      <c r="F135" s="10">
        <v>48</v>
      </c>
      <c r="G135" s="10">
        <v>30</v>
      </c>
      <c r="H135" s="10">
        <v>22</v>
      </c>
      <c r="I135" s="10">
        <v>7</v>
      </c>
      <c r="J135" s="10">
        <v>5</v>
      </c>
      <c r="K135" s="10">
        <v>405</v>
      </c>
      <c r="L135" s="10">
        <v>133</v>
      </c>
      <c r="M135" s="10">
        <v>75</v>
      </c>
      <c r="N135" s="10">
        <v>36</v>
      </c>
      <c r="O135" s="10">
        <v>16</v>
      </c>
      <c r="P135" s="10">
        <v>3</v>
      </c>
      <c r="Q135" s="10">
        <v>2</v>
      </c>
      <c r="R135" s="10"/>
      <c r="S135" s="10"/>
    </row>
    <row r="136" spans="1:19" s="1" customFormat="1" ht="14.1" customHeight="1" x14ac:dyDescent="0.2">
      <c r="A136" s="8" t="s">
        <v>256</v>
      </c>
      <c r="B136" s="9" t="s">
        <v>257</v>
      </c>
      <c r="C136" s="10">
        <v>23</v>
      </c>
      <c r="D136" s="10">
        <v>2</v>
      </c>
      <c r="E136" s="10">
        <v>1</v>
      </c>
      <c r="F136" s="10">
        <v>1</v>
      </c>
      <c r="G136" s="10"/>
      <c r="H136" s="10"/>
      <c r="I136" s="10"/>
      <c r="J136" s="10"/>
      <c r="K136" s="10">
        <v>8</v>
      </c>
      <c r="L136" s="10">
        <v>5</v>
      </c>
      <c r="M136" s="10">
        <v>5</v>
      </c>
      <c r="N136" s="10"/>
      <c r="O136" s="10">
        <v>1</v>
      </c>
      <c r="P136" s="10"/>
      <c r="Q136" s="10"/>
      <c r="R136" s="10"/>
      <c r="S136" s="10"/>
    </row>
    <row r="137" spans="1:19" s="1" customFormat="1" ht="14.1" customHeight="1" x14ac:dyDescent="0.2">
      <c r="A137" s="8" t="s">
        <v>78</v>
      </c>
      <c r="B137" s="9" t="s">
        <v>79</v>
      </c>
      <c r="C137" s="10">
        <v>20</v>
      </c>
      <c r="D137" s="10">
        <v>3</v>
      </c>
      <c r="E137" s="10">
        <v>1</v>
      </c>
      <c r="F137" s="10">
        <v>1</v>
      </c>
      <c r="G137" s="10">
        <v>1</v>
      </c>
      <c r="H137" s="10"/>
      <c r="I137" s="10"/>
      <c r="J137" s="10"/>
      <c r="K137" s="10">
        <v>9</v>
      </c>
      <c r="L137" s="10">
        <v>3</v>
      </c>
      <c r="M137" s="10">
        <v>1</v>
      </c>
      <c r="N137" s="10"/>
      <c r="O137" s="10">
        <v>1</v>
      </c>
      <c r="P137" s="10"/>
      <c r="Q137" s="10"/>
      <c r="R137" s="10"/>
      <c r="S137" s="10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activeCell="B138" sqref="B138:R138"/>
    </sheetView>
  </sheetViews>
  <sheetFormatPr baseColWidth="10" defaultColWidth="9.140625" defaultRowHeight="15.95" customHeight="1" x14ac:dyDescent="0.2"/>
  <cols>
    <col min="1" max="1" width="10.140625" customWidth="1"/>
    <col min="2" max="2" width="26.140625" customWidth="1"/>
    <col min="3" max="3" width="10.140625" customWidth="1"/>
    <col min="4" max="21" width="20.85546875" customWidth="1"/>
  </cols>
  <sheetData>
    <row r="1" spans="1:21" s="1" customFormat="1" ht="15.95" customHeight="1" x14ac:dyDescent="0.2">
      <c r="A1" s="2" t="s">
        <v>0</v>
      </c>
      <c r="B1" s="3" t="s">
        <v>1</v>
      </c>
      <c r="C1" s="2" t="s">
        <v>2</v>
      </c>
      <c r="D1" s="2" t="s">
        <v>328</v>
      </c>
      <c r="E1" s="2" t="s">
        <v>329</v>
      </c>
      <c r="F1" s="2" t="s">
        <v>330</v>
      </c>
      <c r="G1" s="2" t="s">
        <v>331</v>
      </c>
      <c r="H1" s="2" t="s">
        <v>332</v>
      </c>
      <c r="I1" s="2" t="s">
        <v>333</v>
      </c>
      <c r="J1" s="2" t="s">
        <v>334</v>
      </c>
      <c r="K1" s="2" t="s">
        <v>335</v>
      </c>
      <c r="L1" s="2" t="s">
        <v>336</v>
      </c>
      <c r="M1" s="2" t="s">
        <v>337</v>
      </c>
      <c r="N1" s="2" t="s">
        <v>338</v>
      </c>
      <c r="O1" s="2" t="s">
        <v>339</v>
      </c>
      <c r="P1" s="2" t="s">
        <v>340</v>
      </c>
      <c r="Q1" s="2" t="s">
        <v>11</v>
      </c>
      <c r="R1" s="2" t="s">
        <v>303</v>
      </c>
      <c r="S1" s="2" t="s">
        <v>341</v>
      </c>
      <c r="T1" s="2" t="s">
        <v>342</v>
      </c>
      <c r="U1" s="2" t="s">
        <v>299</v>
      </c>
    </row>
    <row r="2" spans="1:21" s="1" customFormat="1" ht="15.95" customHeight="1" x14ac:dyDescent="0.2">
      <c r="A2" s="4" t="s">
        <v>78</v>
      </c>
      <c r="B2" s="5" t="s">
        <v>79</v>
      </c>
      <c r="C2" s="6">
        <v>20</v>
      </c>
      <c r="D2" s="6"/>
      <c r="E2" s="6"/>
      <c r="F2" s="6"/>
      <c r="G2" s="6"/>
      <c r="H2" s="6"/>
      <c r="I2" s="6">
        <v>4</v>
      </c>
      <c r="J2" s="6">
        <v>5</v>
      </c>
      <c r="K2" s="6">
        <v>1</v>
      </c>
      <c r="L2" s="6">
        <v>3</v>
      </c>
      <c r="M2" s="6"/>
      <c r="N2" s="6">
        <v>4</v>
      </c>
      <c r="O2" s="6"/>
      <c r="P2" s="6">
        <v>1</v>
      </c>
      <c r="Q2" s="6"/>
      <c r="R2" s="6"/>
      <c r="S2" s="6">
        <v>1</v>
      </c>
      <c r="T2" s="6">
        <v>1</v>
      </c>
      <c r="U2" s="6"/>
    </row>
    <row r="3" spans="1:21" s="1" customFormat="1" ht="15.95" customHeight="1" x14ac:dyDescent="0.2">
      <c r="A3" s="4" t="s">
        <v>256</v>
      </c>
      <c r="B3" s="5" t="s">
        <v>257</v>
      </c>
      <c r="C3" s="6">
        <v>23</v>
      </c>
      <c r="D3" s="6"/>
      <c r="E3" s="6">
        <v>2</v>
      </c>
      <c r="F3" s="6">
        <v>1</v>
      </c>
      <c r="G3" s="6"/>
      <c r="H3" s="6"/>
      <c r="I3" s="6">
        <v>4</v>
      </c>
      <c r="J3" s="6">
        <v>1</v>
      </c>
      <c r="K3" s="6"/>
      <c r="L3" s="6">
        <v>1</v>
      </c>
      <c r="M3" s="6"/>
      <c r="N3" s="6">
        <v>6</v>
      </c>
      <c r="O3" s="6"/>
      <c r="P3" s="6"/>
      <c r="Q3" s="6"/>
      <c r="R3" s="6"/>
      <c r="S3" s="6">
        <v>4</v>
      </c>
      <c r="T3" s="6">
        <v>4</v>
      </c>
      <c r="U3" s="6"/>
    </row>
    <row r="4" spans="1:21" s="1" customFormat="1" ht="15.95" customHeight="1" x14ac:dyDescent="0.2">
      <c r="A4" s="14" t="s">
        <v>258</v>
      </c>
      <c r="B4" s="19" t="s">
        <v>259</v>
      </c>
      <c r="C4" s="27">
        <v>935</v>
      </c>
      <c r="D4" s="27">
        <v>14</v>
      </c>
      <c r="E4" s="27">
        <v>12</v>
      </c>
      <c r="F4" s="27">
        <v>2</v>
      </c>
      <c r="G4" s="27">
        <v>14</v>
      </c>
      <c r="H4" s="27"/>
      <c r="I4" s="27">
        <v>164</v>
      </c>
      <c r="J4" s="27">
        <v>223</v>
      </c>
      <c r="K4" s="27">
        <v>43</v>
      </c>
      <c r="L4" s="27">
        <v>89</v>
      </c>
      <c r="M4" s="27"/>
      <c r="N4" s="27">
        <v>193</v>
      </c>
      <c r="O4" s="27">
        <v>1</v>
      </c>
      <c r="P4" s="27">
        <v>1</v>
      </c>
      <c r="Q4" s="27"/>
      <c r="R4" s="27"/>
      <c r="S4" s="27">
        <v>82</v>
      </c>
      <c r="T4" s="27">
        <v>97</v>
      </c>
      <c r="U4" s="27"/>
    </row>
    <row r="5" spans="1:21" s="1" customFormat="1" ht="15.95" customHeight="1" x14ac:dyDescent="0.2">
      <c r="A5" s="14" t="s">
        <v>228</v>
      </c>
      <c r="B5" s="20" t="s">
        <v>229</v>
      </c>
      <c r="C5" s="26">
        <v>16</v>
      </c>
      <c r="D5" s="26"/>
      <c r="E5" s="26"/>
      <c r="F5" s="26">
        <v>1</v>
      </c>
      <c r="G5" s="26">
        <v>1</v>
      </c>
      <c r="H5" s="26"/>
      <c r="I5" s="26">
        <v>3</v>
      </c>
      <c r="J5" s="26">
        <v>1</v>
      </c>
      <c r="K5" s="26">
        <v>2</v>
      </c>
      <c r="L5" s="26">
        <v>2</v>
      </c>
      <c r="M5" s="26"/>
      <c r="N5" s="26">
        <v>1</v>
      </c>
      <c r="O5" s="26"/>
      <c r="P5" s="26"/>
      <c r="Q5" s="26"/>
      <c r="R5" s="26"/>
      <c r="S5" s="26">
        <v>1</v>
      </c>
      <c r="T5" s="26">
        <v>4</v>
      </c>
      <c r="U5" s="26"/>
    </row>
    <row r="6" spans="1:21" s="1" customFormat="1" ht="15.95" customHeight="1" x14ac:dyDescent="0.2">
      <c r="A6" s="14" t="s">
        <v>208</v>
      </c>
      <c r="B6" s="19" t="s">
        <v>209</v>
      </c>
      <c r="C6" s="25">
        <v>50</v>
      </c>
      <c r="D6" s="25"/>
      <c r="E6" s="25"/>
      <c r="F6" s="26"/>
      <c r="G6" s="26">
        <v>1</v>
      </c>
      <c r="H6" s="26"/>
      <c r="I6" s="26">
        <v>7</v>
      </c>
      <c r="J6" s="26">
        <v>10</v>
      </c>
      <c r="K6" s="26">
        <v>4</v>
      </c>
      <c r="L6" s="26">
        <v>5</v>
      </c>
      <c r="M6" s="26"/>
      <c r="N6" s="26">
        <v>12</v>
      </c>
      <c r="O6" s="26"/>
      <c r="P6" s="26"/>
      <c r="Q6" s="26"/>
      <c r="R6" s="26"/>
      <c r="S6" s="26">
        <v>7</v>
      </c>
      <c r="T6" s="26">
        <v>4</v>
      </c>
      <c r="U6" s="26"/>
    </row>
    <row r="7" spans="1:21" s="1" customFormat="1" ht="15.95" customHeight="1" x14ac:dyDescent="0.2">
      <c r="A7" s="16" t="s">
        <v>14</v>
      </c>
      <c r="B7" s="22" t="s">
        <v>15</v>
      </c>
      <c r="C7" s="27">
        <v>10</v>
      </c>
      <c r="D7" s="27"/>
      <c r="E7" s="27">
        <v>1</v>
      </c>
      <c r="F7" s="27"/>
      <c r="G7" s="27"/>
      <c r="H7" s="27"/>
      <c r="I7" s="27">
        <v>2</v>
      </c>
      <c r="J7" s="27"/>
      <c r="K7" s="27"/>
      <c r="L7" s="27">
        <v>2</v>
      </c>
      <c r="M7" s="27"/>
      <c r="N7" s="27">
        <v>1</v>
      </c>
      <c r="O7" s="27"/>
      <c r="P7" s="27">
        <v>1</v>
      </c>
      <c r="Q7" s="27"/>
      <c r="R7" s="27"/>
      <c r="S7" s="27">
        <v>1</v>
      </c>
      <c r="T7" s="27">
        <v>2</v>
      </c>
      <c r="U7" s="27"/>
    </row>
    <row r="8" spans="1:21" s="1" customFormat="1" ht="15.95" customHeight="1" x14ac:dyDescent="0.2">
      <c r="A8" s="8" t="s">
        <v>80</v>
      </c>
      <c r="B8" s="9" t="s">
        <v>81</v>
      </c>
      <c r="C8" s="10">
        <v>19</v>
      </c>
      <c r="D8" s="10">
        <v>1</v>
      </c>
      <c r="E8" s="10">
        <v>1</v>
      </c>
      <c r="F8" s="10"/>
      <c r="G8" s="10"/>
      <c r="H8" s="10"/>
      <c r="I8" s="10"/>
      <c r="J8" s="10">
        <v>7</v>
      </c>
      <c r="K8" s="10">
        <v>1</v>
      </c>
      <c r="L8" s="10"/>
      <c r="M8" s="10"/>
      <c r="N8" s="10">
        <v>1</v>
      </c>
      <c r="O8" s="10">
        <v>1</v>
      </c>
      <c r="P8" s="10"/>
      <c r="Q8" s="10"/>
      <c r="R8" s="10"/>
      <c r="S8" s="10"/>
      <c r="T8" s="10">
        <v>7</v>
      </c>
      <c r="U8" s="10"/>
    </row>
    <row r="9" spans="1:21" s="1" customFormat="1" ht="15.95" customHeight="1" x14ac:dyDescent="0.2">
      <c r="A9" s="8" t="s">
        <v>92</v>
      </c>
      <c r="B9" s="9" t="s">
        <v>93</v>
      </c>
      <c r="C9" s="10">
        <v>262</v>
      </c>
      <c r="D9" s="10">
        <v>2</v>
      </c>
      <c r="E9" s="10">
        <v>5</v>
      </c>
      <c r="F9" s="10">
        <v>2</v>
      </c>
      <c r="G9" s="10">
        <v>6</v>
      </c>
      <c r="H9" s="10"/>
      <c r="I9" s="10">
        <v>21</v>
      </c>
      <c r="J9" s="10">
        <v>30</v>
      </c>
      <c r="K9" s="10">
        <v>17</v>
      </c>
      <c r="L9" s="10">
        <v>65</v>
      </c>
      <c r="M9" s="10"/>
      <c r="N9" s="10">
        <v>44</v>
      </c>
      <c r="O9" s="10">
        <v>1</v>
      </c>
      <c r="P9" s="10">
        <v>3</v>
      </c>
      <c r="Q9" s="10"/>
      <c r="R9" s="10"/>
      <c r="S9" s="10">
        <v>14</v>
      </c>
      <c r="T9" s="10">
        <v>52</v>
      </c>
      <c r="U9" s="10"/>
    </row>
    <row r="10" spans="1:21" s="1" customFormat="1" ht="15.95" customHeight="1" x14ac:dyDescent="0.2">
      <c r="A10" s="8" t="s">
        <v>50</v>
      </c>
      <c r="B10" s="9" t="s">
        <v>51</v>
      </c>
      <c r="C10" s="10">
        <v>369</v>
      </c>
      <c r="D10" s="10">
        <v>11</v>
      </c>
      <c r="E10" s="10">
        <v>5</v>
      </c>
      <c r="F10" s="10">
        <v>2</v>
      </c>
      <c r="G10" s="10">
        <v>2</v>
      </c>
      <c r="H10" s="10">
        <v>1</v>
      </c>
      <c r="I10" s="10">
        <v>37</v>
      </c>
      <c r="J10" s="10">
        <v>75</v>
      </c>
      <c r="K10" s="10">
        <v>13</v>
      </c>
      <c r="L10" s="10">
        <v>54</v>
      </c>
      <c r="M10" s="10"/>
      <c r="N10" s="10">
        <v>54</v>
      </c>
      <c r="O10" s="10">
        <v>3</v>
      </c>
      <c r="P10" s="10">
        <v>1</v>
      </c>
      <c r="Q10" s="10"/>
      <c r="R10" s="10"/>
      <c r="S10" s="10">
        <v>47</v>
      </c>
      <c r="T10" s="10">
        <v>64</v>
      </c>
      <c r="U10" s="10"/>
    </row>
    <row r="11" spans="1:21" s="1" customFormat="1" ht="15.95" customHeight="1" x14ac:dyDescent="0.2">
      <c r="A11" s="8" t="s">
        <v>52</v>
      </c>
      <c r="B11" s="9" t="s">
        <v>53</v>
      </c>
      <c r="C11" s="10">
        <v>74</v>
      </c>
      <c r="D11" s="10">
        <v>1</v>
      </c>
      <c r="E11" s="10">
        <v>1</v>
      </c>
      <c r="F11" s="10"/>
      <c r="G11" s="10"/>
      <c r="H11" s="10"/>
      <c r="I11" s="10">
        <v>5</v>
      </c>
      <c r="J11" s="10">
        <v>9</v>
      </c>
      <c r="K11" s="10">
        <v>3</v>
      </c>
      <c r="L11" s="10">
        <v>11</v>
      </c>
      <c r="M11" s="10"/>
      <c r="N11" s="10">
        <v>14</v>
      </c>
      <c r="O11" s="10"/>
      <c r="P11" s="10"/>
      <c r="Q11" s="10"/>
      <c r="R11" s="10"/>
      <c r="S11" s="10">
        <v>5</v>
      </c>
      <c r="T11" s="10">
        <v>25</v>
      </c>
      <c r="U11" s="10"/>
    </row>
    <row r="12" spans="1:21" s="1" customFormat="1" ht="15.95" customHeight="1" x14ac:dyDescent="0.2">
      <c r="A12" s="8" t="s">
        <v>230</v>
      </c>
      <c r="B12" s="9" t="s">
        <v>231</v>
      </c>
      <c r="C12" s="10">
        <v>21</v>
      </c>
      <c r="D12" s="10">
        <v>1</v>
      </c>
      <c r="E12" s="10"/>
      <c r="F12" s="10"/>
      <c r="G12" s="10"/>
      <c r="H12" s="10"/>
      <c r="I12" s="10">
        <v>3</v>
      </c>
      <c r="J12" s="10">
        <v>4</v>
      </c>
      <c r="K12" s="10">
        <v>1</v>
      </c>
      <c r="L12" s="10">
        <v>2</v>
      </c>
      <c r="M12" s="10"/>
      <c r="N12" s="10">
        <v>6</v>
      </c>
      <c r="O12" s="10"/>
      <c r="P12" s="10"/>
      <c r="Q12" s="10"/>
      <c r="R12" s="10"/>
      <c r="S12" s="10"/>
      <c r="T12" s="10">
        <v>4</v>
      </c>
      <c r="U12" s="10"/>
    </row>
    <row r="13" spans="1:21" s="1" customFormat="1" ht="15.95" customHeight="1" x14ac:dyDescent="0.2">
      <c r="A13" s="8" t="s">
        <v>94</v>
      </c>
      <c r="B13" s="9" t="s">
        <v>95</v>
      </c>
      <c r="C13" s="10">
        <v>37</v>
      </c>
      <c r="D13" s="10"/>
      <c r="E13" s="10">
        <v>2</v>
      </c>
      <c r="F13" s="10"/>
      <c r="G13" s="10">
        <v>1</v>
      </c>
      <c r="H13" s="10"/>
      <c r="I13" s="10">
        <v>4</v>
      </c>
      <c r="J13" s="10">
        <v>1</v>
      </c>
      <c r="K13" s="10">
        <v>2</v>
      </c>
      <c r="L13" s="10">
        <v>9</v>
      </c>
      <c r="M13" s="10"/>
      <c r="N13" s="10">
        <v>10</v>
      </c>
      <c r="O13" s="10"/>
      <c r="P13" s="10"/>
      <c r="Q13" s="10"/>
      <c r="R13" s="10"/>
      <c r="S13" s="10">
        <v>2</v>
      </c>
      <c r="T13" s="10">
        <v>6</v>
      </c>
      <c r="U13" s="10"/>
    </row>
    <row r="14" spans="1:21" s="1" customFormat="1" ht="15.95" customHeight="1" x14ac:dyDescent="0.2">
      <c r="A14" s="8" t="s">
        <v>30</v>
      </c>
      <c r="B14" s="9" t="s">
        <v>31</v>
      </c>
      <c r="C14" s="10">
        <v>81</v>
      </c>
      <c r="D14" s="10"/>
      <c r="E14" s="10"/>
      <c r="F14" s="10"/>
      <c r="G14" s="10"/>
      <c r="H14" s="10"/>
      <c r="I14" s="10">
        <v>15</v>
      </c>
      <c r="J14" s="10">
        <v>14</v>
      </c>
      <c r="K14" s="10">
        <v>1</v>
      </c>
      <c r="L14" s="10">
        <v>8</v>
      </c>
      <c r="M14" s="10"/>
      <c r="N14" s="10">
        <v>29</v>
      </c>
      <c r="O14" s="10">
        <v>1</v>
      </c>
      <c r="P14" s="10"/>
      <c r="Q14" s="10"/>
      <c r="R14" s="10"/>
      <c r="S14" s="10">
        <v>12</v>
      </c>
      <c r="T14" s="10">
        <v>1</v>
      </c>
      <c r="U14" s="10"/>
    </row>
    <row r="15" spans="1:21" s="1" customFormat="1" ht="15.95" customHeight="1" x14ac:dyDescent="0.2">
      <c r="A15" s="4" t="s">
        <v>260</v>
      </c>
      <c r="B15" s="5" t="s">
        <v>261</v>
      </c>
      <c r="C15" s="6">
        <v>154</v>
      </c>
      <c r="D15" s="6">
        <v>1</v>
      </c>
      <c r="E15" s="6">
        <v>2</v>
      </c>
      <c r="F15" s="6">
        <v>1</v>
      </c>
      <c r="G15" s="6"/>
      <c r="H15" s="6"/>
      <c r="I15" s="6">
        <v>19</v>
      </c>
      <c r="J15" s="6">
        <v>24</v>
      </c>
      <c r="K15" s="6">
        <v>18</v>
      </c>
      <c r="L15" s="6">
        <v>21</v>
      </c>
      <c r="M15" s="6"/>
      <c r="N15" s="6">
        <v>31</v>
      </c>
      <c r="O15" s="6">
        <v>1</v>
      </c>
      <c r="P15" s="6"/>
      <c r="Q15" s="6"/>
      <c r="R15" s="6"/>
      <c r="S15" s="6">
        <v>18</v>
      </c>
      <c r="T15" s="6">
        <v>18</v>
      </c>
      <c r="U15" s="6"/>
    </row>
    <row r="16" spans="1:21" s="1" customFormat="1" ht="15.95" customHeight="1" x14ac:dyDescent="0.2">
      <c r="A16" s="4" t="s">
        <v>232</v>
      </c>
      <c r="B16" s="5" t="s">
        <v>233</v>
      </c>
      <c r="C16" s="6">
        <v>3351</v>
      </c>
      <c r="D16" s="6">
        <v>32</v>
      </c>
      <c r="E16" s="6">
        <v>36</v>
      </c>
      <c r="F16" s="6">
        <v>6</v>
      </c>
      <c r="G16" s="6">
        <v>48</v>
      </c>
      <c r="H16" s="6">
        <v>2</v>
      </c>
      <c r="I16" s="6">
        <v>786</v>
      </c>
      <c r="J16" s="6">
        <v>728</v>
      </c>
      <c r="K16" s="6">
        <v>157</v>
      </c>
      <c r="L16" s="6">
        <v>294</v>
      </c>
      <c r="M16" s="6"/>
      <c r="N16" s="6">
        <v>533</v>
      </c>
      <c r="O16" s="6">
        <v>10</v>
      </c>
      <c r="P16" s="6">
        <v>9</v>
      </c>
      <c r="Q16" s="6"/>
      <c r="R16" s="6"/>
      <c r="S16" s="6">
        <v>326</v>
      </c>
      <c r="T16" s="6">
        <v>384</v>
      </c>
      <c r="U16" s="6"/>
    </row>
    <row r="17" spans="1:21" s="1" customFormat="1" ht="15.95" customHeight="1" x14ac:dyDescent="0.2">
      <c r="A17" s="14" t="s">
        <v>234</v>
      </c>
      <c r="B17" s="19" t="s">
        <v>235</v>
      </c>
      <c r="C17" s="27">
        <v>103</v>
      </c>
      <c r="D17" s="27">
        <v>1</v>
      </c>
      <c r="E17" s="27">
        <v>1</v>
      </c>
      <c r="F17" s="27"/>
      <c r="G17" s="27">
        <v>1</v>
      </c>
      <c r="H17" s="27"/>
      <c r="I17" s="27">
        <v>13</v>
      </c>
      <c r="J17" s="27">
        <v>18</v>
      </c>
      <c r="K17" s="27">
        <v>6</v>
      </c>
      <c r="L17" s="27">
        <v>13</v>
      </c>
      <c r="M17" s="27"/>
      <c r="N17" s="27">
        <v>18</v>
      </c>
      <c r="O17" s="27">
        <v>1</v>
      </c>
      <c r="P17" s="27"/>
      <c r="Q17" s="27"/>
      <c r="R17" s="27"/>
      <c r="S17" s="27">
        <v>9</v>
      </c>
      <c r="T17" s="27">
        <v>22</v>
      </c>
      <c r="U17" s="27"/>
    </row>
    <row r="18" spans="1:21" s="1" customFormat="1" ht="15.95" customHeight="1" x14ac:dyDescent="0.2">
      <c r="A18" s="14" t="s">
        <v>32</v>
      </c>
      <c r="B18" s="20" t="s">
        <v>33</v>
      </c>
      <c r="C18" s="26">
        <v>29</v>
      </c>
      <c r="D18" s="26"/>
      <c r="E18" s="26">
        <v>2</v>
      </c>
      <c r="F18" s="26"/>
      <c r="G18" s="26">
        <v>1</v>
      </c>
      <c r="H18" s="26"/>
      <c r="I18" s="26">
        <v>8</v>
      </c>
      <c r="J18" s="26">
        <v>2</v>
      </c>
      <c r="K18" s="26">
        <v>2</v>
      </c>
      <c r="L18" s="26"/>
      <c r="M18" s="26"/>
      <c r="N18" s="26">
        <v>9</v>
      </c>
      <c r="O18" s="26"/>
      <c r="P18" s="26"/>
      <c r="Q18" s="26"/>
      <c r="R18" s="26"/>
      <c r="S18" s="26">
        <v>4</v>
      </c>
      <c r="T18" s="26">
        <v>1</v>
      </c>
      <c r="U18" s="26"/>
    </row>
    <row r="19" spans="1:21" s="1" customFormat="1" ht="15.95" customHeight="1" x14ac:dyDescent="0.2">
      <c r="A19" s="14" t="s">
        <v>164</v>
      </c>
      <c r="B19" s="19" t="s">
        <v>165</v>
      </c>
      <c r="C19" s="25">
        <v>44</v>
      </c>
      <c r="D19" s="25">
        <v>1</v>
      </c>
      <c r="E19" s="25">
        <v>2</v>
      </c>
      <c r="F19" s="26">
        <v>1</v>
      </c>
      <c r="G19" s="26"/>
      <c r="H19" s="26"/>
      <c r="I19" s="26">
        <v>2</v>
      </c>
      <c r="J19" s="26">
        <v>5</v>
      </c>
      <c r="K19" s="26">
        <v>4</v>
      </c>
      <c r="L19" s="26">
        <v>10</v>
      </c>
      <c r="M19" s="26"/>
      <c r="N19" s="26">
        <v>10</v>
      </c>
      <c r="O19" s="26"/>
      <c r="P19" s="26"/>
      <c r="Q19" s="26"/>
      <c r="R19" s="26"/>
      <c r="S19" s="26">
        <v>2</v>
      </c>
      <c r="T19" s="26">
        <v>7</v>
      </c>
      <c r="U19" s="26"/>
    </row>
    <row r="20" spans="1:21" s="1" customFormat="1" ht="15.95" customHeight="1" x14ac:dyDescent="0.2">
      <c r="A20" s="16" t="s">
        <v>152</v>
      </c>
      <c r="B20" s="22" t="s">
        <v>153</v>
      </c>
      <c r="C20" s="27">
        <v>59</v>
      </c>
      <c r="D20" s="27">
        <v>3</v>
      </c>
      <c r="E20" s="27">
        <v>3</v>
      </c>
      <c r="F20" s="27"/>
      <c r="G20" s="27">
        <v>1</v>
      </c>
      <c r="H20" s="27"/>
      <c r="I20" s="27">
        <v>10</v>
      </c>
      <c r="J20" s="27">
        <v>13</v>
      </c>
      <c r="K20" s="27">
        <v>3</v>
      </c>
      <c r="L20" s="27">
        <v>4</v>
      </c>
      <c r="M20" s="27"/>
      <c r="N20" s="27">
        <v>6</v>
      </c>
      <c r="O20" s="27"/>
      <c r="P20" s="27"/>
      <c r="Q20" s="27"/>
      <c r="R20" s="27"/>
      <c r="S20" s="27">
        <v>5</v>
      </c>
      <c r="T20" s="27">
        <v>11</v>
      </c>
      <c r="U20" s="27"/>
    </row>
    <row r="21" spans="1:21" s="1" customFormat="1" ht="15.95" customHeight="1" x14ac:dyDescent="0.2">
      <c r="A21" s="8" t="s">
        <v>40</v>
      </c>
      <c r="B21" s="9" t="s">
        <v>41</v>
      </c>
      <c r="C21" s="10">
        <v>32</v>
      </c>
      <c r="D21" s="10"/>
      <c r="E21" s="10"/>
      <c r="F21" s="10"/>
      <c r="G21" s="10">
        <v>2</v>
      </c>
      <c r="H21" s="10"/>
      <c r="I21" s="10">
        <v>4</v>
      </c>
      <c r="J21" s="10">
        <v>7</v>
      </c>
      <c r="K21" s="10">
        <v>3</v>
      </c>
      <c r="L21" s="10">
        <v>1</v>
      </c>
      <c r="M21" s="10"/>
      <c r="N21" s="10">
        <v>8</v>
      </c>
      <c r="O21" s="10"/>
      <c r="P21" s="10"/>
      <c r="Q21" s="10"/>
      <c r="R21" s="10"/>
      <c r="S21" s="10">
        <v>4</v>
      </c>
      <c r="T21" s="10">
        <v>3</v>
      </c>
      <c r="U21" s="10"/>
    </row>
    <row r="22" spans="1:21" s="1" customFormat="1" ht="15.95" customHeight="1" x14ac:dyDescent="0.2">
      <c r="A22" s="8" t="s">
        <v>96</v>
      </c>
      <c r="B22" s="9" t="s">
        <v>97</v>
      </c>
      <c r="C22" s="10">
        <v>1332</v>
      </c>
      <c r="D22" s="10">
        <v>37</v>
      </c>
      <c r="E22" s="10">
        <v>20</v>
      </c>
      <c r="F22" s="10">
        <v>10</v>
      </c>
      <c r="G22" s="10">
        <v>22</v>
      </c>
      <c r="H22" s="10">
        <v>3</v>
      </c>
      <c r="I22" s="10">
        <v>92</v>
      </c>
      <c r="J22" s="10">
        <v>188</v>
      </c>
      <c r="K22" s="10">
        <v>84</v>
      </c>
      <c r="L22" s="10">
        <v>271</v>
      </c>
      <c r="M22" s="10"/>
      <c r="N22" s="10">
        <v>199</v>
      </c>
      <c r="O22" s="10">
        <v>4</v>
      </c>
      <c r="P22" s="10">
        <v>10</v>
      </c>
      <c r="Q22" s="10"/>
      <c r="R22" s="10"/>
      <c r="S22" s="10">
        <v>38</v>
      </c>
      <c r="T22" s="10">
        <v>354</v>
      </c>
      <c r="U22" s="10"/>
    </row>
    <row r="23" spans="1:21" s="1" customFormat="1" ht="15.95" customHeight="1" x14ac:dyDescent="0.2">
      <c r="A23" s="8" t="s">
        <v>98</v>
      </c>
      <c r="B23" s="9" t="s">
        <v>99</v>
      </c>
      <c r="C23" s="10">
        <v>183</v>
      </c>
      <c r="D23" s="10">
        <v>6</v>
      </c>
      <c r="E23" s="10">
        <v>6</v>
      </c>
      <c r="F23" s="10"/>
      <c r="G23" s="10">
        <v>3</v>
      </c>
      <c r="H23" s="10"/>
      <c r="I23" s="10">
        <v>16</v>
      </c>
      <c r="J23" s="10">
        <v>24</v>
      </c>
      <c r="K23" s="10">
        <v>12</v>
      </c>
      <c r="L23" s="10">
        <v>32</v>
      </c>
      <c r="M23" s="10"/>
      <c r="N23" s="10">
        <v>29</v>
      </c>
      <c r="O23" s="10">
        <v>1</v>
      </c>
      <c r="P23" s="10"/>
      <c r="Q23" s="10"/>
      <c r="R23" s="10"/>
      <c r="S23" s="10">
        <v>13</v>
      </c>
      <c r="T23" s="10">
        <v>41</v>
      </c>
      <c r="U23" s="10"/>
    </row>
    <row r="24" spans="1:21" s="1" customFormat="1" ht="15.95" customHeight="1" x14ac:dyDescent="0.2">
      <c r="A24" s="8" t="s">
        <v>180</v>
      </c>
      <c r="B24" s="9" t="s">
        <v>181</v>
      </c>
      <c r="C24" s="10">
        <v>49</v>
      </c>
      <c r="D24" s="10"/>
      <c r="E24" s="10">
        <v>1</v>
      </c>
      <c r="F24" s="10"/>
      <c r="G24" s="10">
        <v>1</v>
      </c>
      <c r="H24" s="10"/>
      <c r="I24" s="10">
        <v>5</v>
      </c>
      <c r="J24" s="10">
        <v>8</v>
      </c>
      <c r="K24" s="10">
        <v>4</v>
      </c>
      <c r="L24" s="10">
        <v>7</v>
      </c>
      <c r="M24" s="10"/>
      <c r="N24" s="10">
        <v>13</v>
      </c>
      <c r="O24" s="10"/>
      <c r="P24" s="10"/>
      <c r="Q24" s="10"/>
      <c r="R24" s="10"/>
      <c r="S24" s="10">
        <v>3</v>
      </c>
      <c r="T24" s="10">
        <v>7</v>
      </c>
      <c r="U24" s="10"/>
    </row>
    <row r="25" spans="1:21" s="1" customFormat="1" ht="15.95" customHeight="1" x14ac:dyDescent="0.2">
      <c r="A25" s="4" t="s">
        <v>236</v>
      </c>
      <c r="B25" s="5" t="s">
        <v>237</v>
      </c>
      <c r="C25" s="6">
        <v>57</v>
      </c>
      <c r="D25" s="6">
        <v>1</v>
      </c>
      <c r="E25" s="6">
        <v>1</v>
      </c>
      <c r="F25" s="6">
        <v>1</v>
      </c>
      <c r="G25" s="6"/>
      <c r="H25" s="6"/>
      <c r="I25" s="6">
        <v>7</v>
      </c>
      <c r="J25" s="6">
        <v>13</v>
      </c>
      <c r="K25" s="6">
        <v>2</v>
      </c>
      <c r="L25" s="6">
        <v>6</v>
      </c>
      <c r="M25" s="6"/>
      <c r="N25" s="6">
        <v>10</v>
      </c>
      <c r="O25" s="6"/>
      <c r="P25" s="6"/>
      <c r="Q25" s="6"/>
      <c r="R25" s="6"/>
      <c r="S25" s="6">
        <v>2</v>
      </c>
      <c r="T25" s="6">
        <v>14</v>
      </c>
      <c r="U25" s="6"/>
    </row>
    <row r="26" spans="1:21" s="1" customFormat="1" ht="15.95" customHeight="1" x14ac:dyDescent="0.2">
      <c r="A26" s="4" t="s">
        <v>42</v>
      </c>
      <c r="B26" s="5" t="s">
        <v>43</v>
      </c>
      <c r="C26" s="6">
        <v>28</v>
      </c>
      <c r="D26" s="6">
        <v>1</v>
      </c>
      <c r="E26" s="6">
        <v>1</v>
      </c>
      <c r="F26" s="6"/>
      <c r="G26" s="6"/>
      <c r="H26" s="6"/>
      <c r="I26" s="6">
        <v>3</v>
      </c>
      <c r="J26" s="6">
        <v>9</v>
      </c>
      <c r="K26" s="6">
        <v>2</v>
      </c>
      <c r="L26" s="6"/>
      <c r="M26" s="6"/>
      <c r="N26" s="6">
        <v>6</v>
      </c>
      <c r="O26" s="6"/>
      <c r="P26" s="6"/>
      <c r="Q26" s="6"/>
      <c r="R26" s="6"/>
      <c r="S26" s="6">
        <v>1</v>
      </c>
      <c r="T26" s="6">
        <v>5</v>
      </c>
      <c r="U26" s="6"/>
    </row>
    <row r="27" spans="1:21" s="1" customFormat="1" ht="15.95" customHeight="1" x14ac:dyDescent="0.2">
      <c r="A27" s="14" t="s">
        <v>154</v>
      </c>
      <c r="B27" s="19" t="s">
        <v>155</v>
      </c>
      <c r="C27" s="27">
        <v>11</v>
      </c>
      <c r="D27" s="27"/>
      <c r="E27" s="27"/>
      <c r="F27" s="27"/>
      <c r="G27" s="27"/>
      <c r="H27" s="27"/>
      <c r="I27" s="27"/>
      <c r="J27" s="27">
        <v>1</v>
      </c>
      <c r="K27" s="27">
        <v>3</v>
      </c>
      <c r="L27" s="27">
        <v>3</v>
      </c>
      <c r="M27" s="27"/>
      <c r="N27" s="27">
        <v>2</v>
      </c>
      <c r="O27" s="27"/>
      <c r="P27" s="27"/>
      <c r="Q27" s="27"/>
      <c r="R27" s="27"/>
      <c r="S27" s="27"/>
      <c r="T27" s="27">
        <v>2</v>
      </c>
      <c r="U27" s="27"/>
    </row>
    <row r="28" spans="1:21" s="1" customFormat="1" ht="15.95" customHeight="1" x14ac:dyDescent="0.2">
      <c r="A28" s="14" t="s">
        <v>100</v>
      </c>
      <c r="B28" s="20" t="s">
        <v>101</v>
      </c>
      <c r="C28" s="26">
        <v>228</v>
      </c>
      <c r="D28" s="26">
        <v>7</v>
      </c>
      <c r="E28" s="26">
        <v>10</v>
      </c>
      <c r="F28" s="26">
        <v>2</v>
      </c>
      <c r="G28" s="26">
        <v>7</v>
      </c>
      <c r="H28" s="26"/>
      <c r="I28" s="26">
        <v>13</v>
      </c>
      <c r="J28" s="26">
        <v>37</v>
      </c>
      <c r="K28" s="26">
        <v>11</v>
      </c>
      <c r="L28" s="26">
        <v>47</v>
      </c>
      <c r="M28" s="26"/>
      <c r="N28" s="26">
        <v>37</v>
      </c>
      <c r="O28" s="26">
        <v>1</v>
      </c>
      <c r="P28" s="26">
        <v>4</v>
      </c>
      <c r="Q28" s="26"/>
      <c r="R28" s="26"/>
      <c r="S28" s="26">
        <v>6</v>
      </c>
      <c r="T28" s="26">
        <v>46</v>
      </c>
      <c r="U28" s="26"/>
    </row>
    <row r="29" spans="1:21" s="1" customFormat="1" ht="15.95" customHeight="1" x14ac:dyDescent="0.2">
      <c r="A29" s="14" t="s">
        <v>156</v>
      </c>
      <c r="B29" s="19" t="s">
        <v>157</v>
      </c>
      <c r="C29" s="25">
        <v>390</v>
      </c>
      <c r="D29" s="25">
        <v>7</v>
      </c>
      <c r="E29" s="25">
        <v>7</v>
      </c>
      <c r="F29" s="26">
        <v>2</v>
      </c>
      <c r="G29" s="26">
        <v>7</v>
      </c>
      <c r="H29" s="26"/>
      <c r="I29" s="26">
        <v>63</v>
      </c>
      <c r="J29" s="26">
        <v>68</v>
      </c>
      <c r="K29" s="26">
        <v>18</v>
      </c>
      <c r="L29" s="26">
        <v>40</v>
      </c>
      <c r="M29" s="26"/>
      <c r="N29" s="26">
        <v>107</v>
      </c>
      <c r="O29" s="26">
        <v>1</v>
      </c>
      <c r="P29" s="26">
        <v>2</v>
      </c>
      <c r="Q29" s="26"/>
      <c r="R29" s="26"/>
      <c r="S29" s="26">
        <v>37</v>
      </c>
      <c r="T29" s="26">
        <v>31</v>
      </c>
      <c r="U29" s="26"/>
    </row>
    <row r="30" spans="1:21" s="1" customFormat="1" ht="15.95" customHeight="1" x14ac:dyDescent="0.2">
      <c r="A30" s="16" t="s">
        <v>182</v>
      </c>
      <c r="B30" s="22" t="s">
        <v>183</v>
      </c>
      <c r="C30" s="27">
        <v>90</v>
      </c>
      <c r="D30" s="27">
        <v>1</v>
      </c>
      <c r="E30" s="27"/>
      <c r="F30" s="27"/>
      <c r="G30" s="27">
        <v>3</v>
      </c>
      <c r="H30" s="27"/>
      <c r="I30" s="27">
        <v>7</v>
      </c>
      <c r="J30" s="27">
        <v>20</v>
      </c>
      <c r="K30" s="27">
        <v>5</v>
      </c>
      <c r="L30" s="27">
        <v>11</v>
      </c>
      <c r="M30" s="27"/>
      <c r="N30" s="27">
        <v>22</v>
      </c>
      <c r="O30" s="27"/>
      <c r="P30" s="27">
        <v>1</v>
      </c>
      <c r="Q30" s="27"/>
      <c r="R30" s="27"/>
      <c r="S30" s="27">
        <v>4</v>
      </c>
      <c r="T30" s="27">
        <v>16</v>
      </c>
      <c r="U30" s="27"/>
    </row>
    <row r="31" spans="1:21" s="1" customFormat="1" ht="15.95" customHeight="1" x14ac:dyDescent="0.2">
      <c r="A31" s="8" t="s">
        <v>102</v>
      </c>
      <c r="B31" s="9" t="s">
        <v>103</v>
      </c>
      <c r="C31" s="10">
        <v>66</v>
      </c>
      <c r="D31" s="10">
        <v>6</v>
      </c>
      <c r="E31" s="10">
        <v>1</v>
      </c>
      <c r="F31" s="10"/>
      <c r="G31" s="10">
        <v>1</v>
      </c>
      <c r="H31" s="10"/>
      <c r="I31" s="10">
        <v>7</v>
      </c>
      <c r="J31" s="10">
        <v>7</v>
      </c>
      <c r="K31" s="10">
        <v>4</v>
      </c>
      <c r="L31" s="10">
        <v>13</v>
      </c>
      <c r="M31" s="10"/>
      <c r="N31" s="10">
        <v>10</v>
      </c>
      <c r="O31" s="10">
        <v>1</v>
      </c>
      <c r="P31" s="10"/>
      <c r="Q31" s="10"/>
      <c r="R31" s="10"/>
      <c r="S31" s="10">
        <v>6</v>
      </c>
      <c r="T31" s="10">
        <v>10</v>
      </c>
      <c r="U31" s="10"/>
    </row>
    <row r="32" spans="1:21" s="1" customFormat="1" ht="15.95" customHeight="1" x14ac:dyDescent="0.2">
      <c r="A32" s="8" t="s">
        <v>104</v>
      </c>
      <c r="B32" s="9" t="s">
        <v>105</v>
      </c>
      <c r="C32" s="10">
        <v>144</v>
      </c>
      <c r="D32" s="10">
        <v>3</v>
      </c>
      <c r="E32" s="10">
        <v>3</v>
      </c>
      <c r="F32" s="10"/>
      <c r="G32" s="10">
        <v>2</v>
      </c>
      <c r="H32" s="10"/>
      <c r="I32" s="10">
        <v>13</v>
      </c>
      <c r="J32" s="10">
        <v>23</v>
      </c>
      <c r="K32" s="10">
        <v>6</v>
      </c>
      <c r="L32" s="10">
        <v>33</v>
      </c>
      <c r="M32" s="10"/>
      <c r="N32" s="10">
        <v>23</v>
      </c>
      <c r="O32" s="10">
        <v>1</v>
      </c>
      <c r="P32" s="10"/>
      <c r="Q32" s="10"/>
      <c r="R32" s="10"/>
      <c r="S32" s="10">
        <v>15</v>
      </c>
      <c r="T32" s="10">
        <v>22</v>
      </c>
      <c r="U32" s="10"/>
    </row>
    <row r="33" spans="1:21" s="1" customFormat="1" ht="15.95" customHeight="1" x14ac:dyDescent="0.2">
      <c r="A33" s="8" t="s">
        <v>106</v>
      </c>
      <c r="B33" s="9" t="s">
        <v>107</v>
      </c>
      <c r="C33" s="10">
        <v>258</v>
      </c>
      <c r="D33" s="10">
        <v>12</v>
      </c>
      <c r="E33" s="10">
        <v>5</v>
      </c>
      <c r="F33" s="10">
        <v>3</v>
      </c>
      <c r="G33" s="10">
        <v>3</v>
      </c>
      <c r="H33" s="10"/>
      <c r="I33" s="10">
        <v>26</v>
      </c>
      <c r="J33" s="10">
        <v>33</v>
      </c>
      <c r="K33" s="10">
        <v>13</v>
      </c>
      <c r="L33" s="10">
        <v>56</v>
      </c>
      <c r="M33" s="10"/>
      <c r="N33" s="10">
        <v>38</v>
      </c>
      <c r="O33" s="10"/>
      <c r="P33" s="10">
        <v>2</v>
      </c>
      <c r="Q33" s="10"/>
      <c r="R33" s="10"/>
      <c r="S33" s="10">
        <v>11</v>
      </c>
      <c r="T33" s="10">
        <v>56</v>
      </c>
      <c r="U33" s="10"/>
    </row>
    <row r="34" spans="1:21" s="1" customFormat="1" ht="15.95" customHeight="1" x14ac:dyDescent="0.2">
      <c r="A34" s="4" t="s">
        <v>238</v>
      </c>
      <c r="B34" s="5" t="s">
        <v>239</v>
      </c>
      <c r="C34" s="6">
        <v>22</v>
      </c>
      <c r="D34" s="6"/>
      <c r="E34" s="6"/>
      <c r="F34" s="6"/>
      <c r="G34" s="6"/>
      <c r="H34" s="6"/>
      <c r="I34" s="6">
        <v>1</v>
      </c>
      <c r="J34" s="6">
        <v>6</v>
      </c>
      <c r="K34" s="6">
        <v>1</v>
      </c>
      <c r="L34" s="6">
        <v>1</v>
      </c>
      <c r="M34" s="6"/>
      <c r="N34" s="6">
        <v>3</v>
      </c>
      <c r="O34" s="6"/>
      <c r="P34" s="6"/>
      <c r="Q34" s="6"/>
      <c r="R34" s="6"/>
      <c r="S34" s="6">
        <v>2</v>
      </c>
      <c r="T34" s="6">
        <v>8</v>
      </c>
      <c r="U34" s="6"/>
    </row>
    <row r="35" spans="1:21" s="1" customFormat="1" ht="15.95" customHeight="1" x14ac:dyDescent="0.2">
      <c r="A35" s="4" t="s">
        <v>108</v>
      </c>
      <c r="B35" s="5" t="s">
        <v>109</v>
      </c>
      <c r="C35" s="6">
        <v>164</v>
      </c>
      <c r="D35" s="6">
        <v>5</v>
      </c>
      <c r="E35" s="6">
        <v>2</v>
      </c>
      <c r="F35" s="6">
        <v>2</v>
      </c>
      <c r="G35" s="6">
        <v>2</v>
      </c>
      <c r="H35" s="6"/>
      <c r="I35" s="6">
        <v>16</v>
      </c>
      <c r="J35" s="6">
        <v>22</v>
      </c>
      <c r="K35" s="6">
        <v>9</v>
      </c>
      <c r="L35" s="6">
        <v>29</v>
      </c>
      <c r="M35" s="6"/>
      <c r="N35" s="6">
        <v>31</v>
      </c>
      <c r="O35" s="6">
        <v>1</v>
      </c>
      <c r="P35" s="6">
        <v>1</v>
      </c>
      <c r="Q35" s="6"/>
      <c r="R35" s="6"/>
      <c r="S35" s="6">
        <v>8</v>
      </c>
      <c r="T35" s="6">
        <v>36</v>
      </c>
      <c r="U35" s="6"/>
    </row>
    <row r="36" spans="1:21" s="1" customFormat="1" ht="15.95" customHeight="1" x14ac:dyDescent="0.2">
      <c r="A36" s="14" t="s">
        <v>262</v>
      </c>
      <c r="B36" s="19" t="s">
        <v>263</v>
      </c>
      <c r="C36" s="27">
        <v>99</v>
      </c>
      <c r="D36" s="27"/>
      <c r="E36" s="27">
        <v>1</v>
      </c>
      <c r="F36" s="27"/>
      <c r="G36" s="27"/>
      <c r="H36" s="27"/>
      <c r="I36" s="27">
        <v>13</v>
      </c>
      <c r="J36" s="27">
        <v>17</v>
      </c>
      <c r="K36" s="27">
        <v>6</v>
      </c>
      <c r="L36" s="27">
        <v>18</v>
      </c>
      <c r="M36" s="27"/>
      <c r="N36" s="27">
        <v>18</v>
      </c>
      <c r="O36" s="27"/>
      <c r="P36" s="27"/>
      <c r="Q36" s="27"/>
      <c r="R36" s="27"/>
      <c r="S36" s="27">
        <v>10</v>
      </c>
      <c r="T36" s="27">
        <v>16</v>
      </c>
      <c r="U36" s="27"/>
    </row>
    <row r="37" spans="1:21" s="1" customFormat="1" ht="15.95" customHeight="1" x14ac:dyDescent="0.2">
      <c r="A37" s="14" t="s">
        <v>54</v>
      </c>
      <c r="B37" s="20" t="s">
        <v>55</v>
      </c>
      <c r="C37" s="26">
        <v>972</v>
      </c>
      <c r="D37" s="26">
        <v>17</v>
      </c>
      <c r="E37" s="26">
        <v>14</v>
      </c>
      <c r="F37" s="26">
        <v>3</v>
      </c>
      <c r="G37" s="26">
        <v>14</v>
      </c>
      <c r="H37" s="26">
        <v>1</v>
      </c>
      <c r="I37" s="26">
        <v>101</v>
      </c>
      <c r="J37" s="26">
        <v>164</v>
      </c>
      <c r="K37" s="26">
        <v>47</v>
      </c>
      <c r="L37" s="26">
        <v>167</v>
      </c>
      <c r="M37" s="26"/>
      <c r="N37" s="26">
        <v>165</v>
      </c>
      <c r="O37" s="26">
        <v>2</v>
      </c>
      <c r="P37" s="26">
        <v>3</v>
      </c>
      <c r="Q37" s="26"/>
      <c r="R37" s="26"/>
      <c r="S37" s="26">
        <v>106</v>
      </c>
      <c r="T37" s="26">
        <v>168</v>
      </c>
      <c r="U37" s="26"/>
    </row>
    <row r="38" spans="1:21" s="1" customFormat="1" ht="15.95" customHeight="1" x14ac:dyDescent="0.2">
      <c r="A38" s="14" t="s">
        <v>226</v>
      </c>
      <c r="B38" s="19" t="s">
        <v>227</v>
      </c>
      <c r="C38" s="25">
        <v>145</v>
      </c>
      <c r="D38" s="25">
        <v>2</v>
      </c>
      <c r="E38" s="25">
        <v>2</v>
      </c>
      <c r="F38" s="26"/>
      <c r="G38" s="26">
        <v>3</v>
      </c>
      <c r="H38" s="26"/>
      <c r="I38" s="26">
        <v>23</v>
      </c>
      <c r="J38" s="26">
        <v>17</v>
      </c>
      <c r="K38" s="26">
        <v>11</v>
      </c>
      <c r="L38" s="26">
        <v>4</v>
      </c>
      <c r="M38" s="26"/>
      <c r="N38" s="26">
        <v>44</v>
      </c>
      <c r="O38" s="26"/>
      <c r="P38" s="26">
        <v>1</v>
      </c>
      <c r="Q38" s="26"/>
      <c r="R38" s="26"/>
      <c r="S38" s="26">
        <v>25</v>
      </c>
      <c r="T38" s="26">
        <v>13</v>
      </c>
      <c r="U38" s="26"/>
    </row>
    <row r="39" spans="1:21" s="1" customFormat="1" ht="15.95" customHeight="1" x14ac:dyDescent="0.2">
      <c r="A39" s="16" t="s">
        <v>56</v>
      </c>
      <c r="B39" s="22" t="s">
        <v>57</v>
      </c>
      <c r="C39" s="27">
        <v>149</v>
      </c>
      <c r="D39" s="27">
        <v>3</v>
      </c>
      <c r="E39" s="27">
        <v>2</v>
      </c>
      <c r="F39" s="27">
        <v>1</v>
      </c>
      <c r="G39" s="27">
        <v>2</v>
      </c>
      <c r="H39" s="27">
        <v>1</v>
      </c>
      <c r="I39" s="27">
        <v>16</v>
      </c>
      <c r="J39" s="27">
        <v>25</v>
      </c>
      <c r="K39" s="27">
        <v>10</v>
      </c>
      <c r="L39" s="27">
        <v>24</v>
      </c>
      <c r="M39" s="27"/>
      <c r="N39" s="27">
        <v>29</v>
      </c>
      <c r="O39" s="27"/>
      <c r="P39" s="27">
        <v>2</v>
      </c>
      <c r="Q39" s="27"/>
      <c r="R39" s="27"/>
      <c r="S39" s="27">
        <v>7</v>
      </c>
      <c r="T39" s="27">
        <v>27</v>
      </c>
      <c r="U39" s="27"/>
    </row>
    <row r="40" spans="1:21" s="1" customFormat="1" ht="15.95" customHeight="1" x14ac:dyDescent="0.2">
      <c r="A40" s="4" t="s">
        <v>210</v>
      </c>
      <c r="B40" s="5" t="s">
        <v>211</v>
      </c>
      <c r="C40" s="6">
        <v>213</v>
      </c>
      <c r="D40" s="6"/>
      <c r="E40" s="6">
        <v>4</v>
      </c>
      <c r="F40" s="6"/>
      <c r="G40" s="6">
        <v>3</v>
      </c>
      <c r="H40" s="6">
        <v>1</v>
      </c>
      <c r="I40" s="6">
        <v>33</v>
      </c>
      <c r="J40" s="6">
        <v>25</v>
      </c>
      <c r="K40" s="6">
        <v>15</v>
      </c>
      <c r="L40" s="6">
        <v>31</v>
      </c>
      <c r="M40" s="6"/>
      <c r="N40" s="6">
        <v>49</v>
      </c>
      <c r="O40" s="6">
        <v>1</v>
      </c>
      <c r="P40" s="6"/>
      <c r="Q40" s="6"/>
      <c r="R40" s="6"/>
      <c r="S40" s="6">
        <v>14</v>
      </c>
      <c r="T40" s="6">
        <v>37</v>
      </c>
      <c r="U40" s="6"/>
    </row>
    <row r="41" spans="1:21" s="1" customFormat="1" ht="15.95" customHeight="1" x14ac:dyDescent="0.2">
      <c r="A41" s="4" t="s">
        <v>110</v>
      </c>
      <c r="B41" s="5" t="s">
        <v>111</v>
      </c>
      <c r="C41" s="6">
        <v>348</v>
      </c>
      <c r="D41" s="6">
        <v>13</v>
      </c>
      <c r="E41" s="6">
        <v>4</v>
      </c>
      <c r="F41" s="6"/>
      <c r="G41" s="6">
        <v>7</v>
      </c>
      <c r="H41" s="6"/>
      <c r="I41" s="6">
        <v>34</v>
      </c>
      <c r="J41" s="6">
        <v>61</v>
      </c>
      <c r="K41" s="6">
        <v>31</v>
      </c>
      <c r="L41" s="6">
        <v>57</v>
      </c>
      <c r="M41" s="6"/>
      <c r="N41" s="6">
        <v>39</v>
      </c>
      <c r="O41" s="6">
        <v>1</v>
      </c>
      <c r="P41" s="6">
        <v>3</v>
      </c>
      <c r="Q41" s="6"/>
      <c r="R41" s="6"/>
      <c r="S41" s="6">
        <v>18</v>
      </c>
      <c r="T41" s="6">
        <v>80</v>
      </c>
      <c r="U41" s="6"/>
    </row>
    <row r="42" spans="1:21" s="1" customFormat="1" ht="15.95" customHeight="1" x14ac:dyDescent="0.2">
      <c r="A42" s="14" t="s">
        <v>34</v>
      </c>
      <c r="B42" s="19" t="s">
        <v>35</v>
      </c>
      <c r="C42" s="27">
        <v>42</v>
      </c>
      <c r="D42" s="27"/>
      <c r="E42" s="27">
        <v>1</v>
      </c>
      <c r="F42" s="27">
        <v>1</v>
      </c>
      <c r="G42" s="27"/>
      <c r="H42" s="27"/>
      <c r="I42" s="27">
        <v>7</v>
      </c>
      <c r="J42" s="27">
        <v>6</v>
      </c>
      <c r="K42" s="27">
        <v>2</v>
      </c>
      <c r="L42" s="27">
        <v>12</v>
      </c>
      <c r="M42" s="27"/>
      <c r="N42" s="27">
        <v>6</v>
      </c>
      <c r="O42" s="27"/>
      <c r="P42" s="27"/>
      <c r="Q42" s="27"/>
      <c r="R42" s="27"/>
      <c r="S42" s="27">
        <v>7</v>
      </c>
      <c r="T42" s="27"/>
      <c r="U42" s="27"/>
    </row>
    <row r="43" spans="1:21" s="1" customFormat="1" ht="15.95" customHeight="1" x14ac:dyDescent="0.2">
      <c r="A43" s="14" t="s">
        <v>112</v>
      </c>
      <c r="B43" s="20" t="s">
        <v>113</v>
      </c>
      <c r="C43" s="26">
        <v>299</v>
      </c>
      <c r="D43" s="26">
        <v>11</v>
      </c>
      <c r="E43" s="26">
        <v>9</v>
      </c>
      <c r="F43" s="26">
        <v>1</v>
      </c>
      <c r="G43" s="26">
        <v>5</v>
      </c>
      <c r="H43" s="26"/>
      <c r="I43" s="26">
        <v>31</v>
      </c>
      <c r="J43" s="26">
        <v>53</v>
      </c>
      <c r="K43" s="26">
        <v>10</v>
      </c>
      <c r="L43" s="26">
        <v>49</v>
      </c>
      <c r="M43" s="26"/>
      <c r="N43" s="26">
        <v>42</v>
      </c>
      <c r="O43" s="26">
        <v>2</v>
      </c>
      <c r="P43" s="26">
        <v>1</v>
      </c>
      <c r="Q43" s="26"/>
      <c r="R43" s="26"/>
      <c r="S43" s="26">
        <v>21</v>
      </c>
      <c r="T43" s="26">
        <v>64</v>
      </c>
      <c r="U43" s="26"/>
    </row>
    <row r="44" spans="1:21" s="1" customFormat="1" ht="15.95" customHeight="1" x14ac:dyDescent="0.2">
      <c r="A44" s="14" t="s">
        <v>212</v>
      </c>
      <c r="B44" s="19" t="s">
        <v>213</v>
      </c>
      <c r="C44" s="25">
        <v>18</v>
      </c>
      <c r="D44" s="25"/>
      <c r="E44" s="25">
        <v>1</v>
      </c>
      <c r="F44" s="26"/>
      <c r="G44" s="26"/>
      <c r="H44" s="26"/>
      <c r="I44" s="26">
        <v>4</v>
      </c>
      <c r="J44" s="26">
        <v>1</v>
      </c>
      <c r="K44" s="26">
        <v>2</v>
      </c>
      <c r="L44" s="26">
        <v>5</v>
      </c>
      <c r="M44" s="26"/>
      <c r="N44" s="26"/>
      <c r="O44" s="26"/>
      <c r="P44" s="26"/>
      <c r="Q44" s="26"/>
      <c r="R44" s="26"/>
      <c r="S44" s="26">
        <v>4</v>
      </c>
      <c r="T44" s="26">
        <v>1</v>
      </c>
      <c r="U44" s="26"/>
    </row>
    <row r="45" spans="1:21" s="1" customFormat="1" ht="15.95" customHeight="1" x14ac:dyDescent="0.2">
      <c r="A45" s="16" t="s">
        <v>114</v>
      </c>
      <c r="B45" s="22" t="s">
        <v>115</v>
      </c>
      <c r="C45" s="27">
        <v>824</v>
      </c>
      <c r="D45" s="27">
        <v>20</v>
      </c>
      <c r="E45" s="27">
        <v>18</v>
      </c>
      <c r="F45" s="27">
        <v>1</v>
      </c>
      <c r="G45" s="27">
        <v>16</v>
      </c>
      <c r="H45" s="27"/>
      <c r="I45" s="27">
        <v>90</v>
      </c>
      <c r="J45" s="27">
        <v>129</v>
      </c>
      <c r="K45" s="27">
        <v>51</v>
      </c>
      <c r="L45" s="27">
        <v>136</v>
      </c>
      <c r="M45" s="27"/>
      <c r="N45" s="27">
        <v>117</v>
      </c>
      <c r="O45" s="27">
        <v>2</v>
      </c>
      <c r="P45" s="27">
        <v>4</v>
      </c>
      <c r="Q45" s="27"/>
      <c r="R45" s="27"/>
      <c r="S45" s="27">
        <v>45</v>
      </c>
      <c r="T45" s="27">
        <v>195</v>
      </c>
      <c r="U45" s="27"/>
    </row>
    <row r="46" spans="1:21" s="1" customFormat="1" ht="15.95" customHeight="1" x14ac:dyDescent="0.2">
      <c r="A46" s="8" t="s">
        <v>36</v>
      </c>
      <c r="B46" s="9" t="s">
        <v>37</v>
      </c>
      <c r="C46" s="10">
        <v>18</v>
      </c>
      <c r="D46" s="10"/>
      <c r="E46" s="10"/>
      <c r="F46" s="10"/>
      <c r="G46" s="10">
        <v>1</v>
      </c>
      <c r="H46" s="10"/>
      <c r="I46" s="10"/>
      <c r="J46" s="10">
        <v>3</v>
      </c>
      <c r="K46" s="10">
        <v>1</v>
      </c>
      <c r="L46" s="10">
        <v>6</v>
      </c>
      <c r="M46" s="10"/>
      <c r="N46" s="10">
        <v>1</v>
      </c>
      <c r="O46" s="10"/>
      <c r="P46" s="10"/>
      <c r="Q46" s="10"/>
      <c r="R46" s="10"/>
      <c r="S46" s="10">
        <v>5</v>
      </c>
      <c r="T46" s="10">
        <v>1</v>
      </c>
      <c r="U46" s="10"/>
    </row>
    <row r="47" spans="1:21" s="1" customFormat="1" ht="15.95" customHeight="1" x14ac:dyDescent="0.2">
      <c r="A47" s="8" t="s">
        <v>166</v>
      </c>
      <c r="B47" s="9" t="s">
        <v>167</v>
      </c>
      <c r="C47" s="10">
        <v>50</v>
      </c>
      <c r="D47" s="10">
        <v>1</v>
      </c>
      <c r="E47" s="10">
        <v>1</v>
      </c>
      <c r="F47" s="10">
        <v>1</v>
      </c>
      <c r="G47" s="10">
        <v>2</v>
      </c>
      <c r="H47" s="10"/>
      <c r="I47" s="10">
        <v>5</v>
      </c>
      <c r="J47" s="10">
        <v>10</v>
      </c>
      <c r="K47" s="10"/>
      <c r="L47" s="10">
        <v>3</v>
      </c>
      <c r="M47" s="10"/>
      <c r="N47" s="10">
        <v>11</v>
      </c>
      <c r="O47" s="10"/>
      <c r="P47" s="10"/>
      <c r="Q47" s="10"/>
      <c r="R47" s="10"/>
      <c r="S47" s="10">
        <v>4</v>
      </c>
      <c r="T47" s="10">
        <v>12</v>
      </c>
      <c r="U47" s="10"/>
    </row>
    <row r="48" spans="1:21" s="1" customFormat="1" ht="15.95" customHeight="1" x14ac:dyDescent="0.2">
      <c r="A48" s="8" t="s">
        <v>116</v>
      </c>
      <c r="B48" s="9" t="s">
        <v>117</v>
      </c>
      <c r="C48" s="10">
        <v>886</v>
      </c>
      <c r="D48" s="10">
        <v>37</v>
      </c>
      <c r="E48" s="10">
        <v>16</v>
      </c>
      <c r="F48" s="10">
        <v>4</v>
      </c>
      <c r="G48" s="10">
        <v>24</v>
      </c>
      <c r="H48" s="10"/>
      <c r="I48" s="10">
        <v>73</v>
      </c>
      <c r="J48" s="10">
        <v>115</v>
      </c>
      <c r="K48" s="10">
        <v>49</v>
      </c>
      <c r="L48" s="10">
        <v>174</v>
      </c>
      <c r="M48" s="10"/>
      <c r="N48" s="10">
        <v>127</v>
      </c>
      <c r="O48" s="10">
        <v>2</v>
      </c>
      <c r="P48" s="10">
        <v>8</v>
      </c>
      <c r="Q48" s="10"/>
      <c r="R48" s="10"/>
      <c r="S48" s="10">
        <v>59</v>
      </c>
      <c r="T48" s="10">
        <v>198</v>
      </c>
      <c r="U48" s="10"/>
    </row>
    <row r="49" spans="1:21" s="1" customFormat="1" ht="15.95" customHeight="1" x14ac:dyDescent="0.2">
      <c r="A49" s="8" t="s">
        <v>118</v>
      </c>
      <c r="B49" s="9" t="s">
        <v>119</v>
      </c>
      <c r="C49" s="10">
        <v>112</v>
      </c>
      <c r="D49" s="10">
        <v>7</v>
      </c>
      <c r="E49" s="10"/>
      <c r="F49" s="10"/>
      <c r="G49" s="10">
        <v>1</v>
      </c>
      <c r="H49" s="10">
        <v>1</v>
      </c>
      <c r="I49" s="10">
        <v>13</v>
      </c>
      <c r="J49" s="10">
        <v>11</v>
      </c>
      <c r="K49" s="10">
        <v>8</v>
      </c>
      <c r="L49" s="10">
        <v>21</v>
      </c>
      <c r="M49" s="10"/>
      <c r="N49" s="10">
        <v>18</v>
      </c>
      <c r="O49" s="10"/>
      <c r="P49" s="10">
        <v>1</v>
      </c>
      <c r="Q49" s="10"/>
      <c r="R49" s="10"/>
      <c r="S49" s="10">
        <v>7</v>
      </c>
      <c r="T49" s="10">
        <v>24</v>
      </c>
      <c r="U49" s="10"/>
    </row>
    <row r="50" spans="1:21" s="1" customFormat="1" ht="15.95" customHeight="1" x14ac:dyDescent="0.2">
      <c r="A50" s="8" t="s">
        <v>184</v>
      </c>
      <c r="B50" s="9" t="s">
        <v>185</v>
      </c>
      <c r="C50" s="10">
        <v>35</v>
      </c>
      <c r="D50" s="10"/>
      <c r="E50" s="10"/>
      <c r="F50" s="10">
        <v>3</v>
      </c>
      <c r="G50" s="10">
        <v>2</v>
      </c>
      <c r="H50" s="10"/>
      <c r="I50" s="10">
        <v>2</v>
      </c>
      <c r="J50" s="10">
        <v>3</v>
      </c>
      <c r="K50" s="10">
        <v>3</v>
      </c>
      <c r="L50" s="10">
        <v>6</v>
      </c>
      <c r="M50" s="10"/>
      <c r="N50" s="10">
        <v>10</v>
      </c>
      <c r="O50" s="10">
        <v>1</v>
      </c>
      <c r="P50" s="10"/>
      <c r="Q50" s="10"/>
      <c r="R50" s="10"/>
      <c r="S50" s="10">
        <v>1</v>
      </c>
      <c r="T50" s="10">
        <v>4</v>
      </c>
      <c r="U50" s="10"/>
    </row>
    <row r="51" spans="1:21" s="1" customFormat="1" ht="15.95" customHeight="1" x14ac:dyDescent="0.2">
      <c r="A51" s="8" t="s">
        <v>264</v>
      </c>
      <c r="B51" s="9" t="s">
        <v>265</v>
      </c>
      <c r="C51" s="10">
        <v>25</v>
      </c>
      <c r="D51" s="10"/>
      <c r="E51" s="10"/>
      <c r="F51" s="10"/>
      <c r="G51" s="10"/>
      <c r="H51" s="10"/>
      <c r="I51" s="10">
        <v>5</v>
      </c>
      <c r="J51" s="10">
        <v>4</v>
      </c>
      <c r="K51" s="10">
        <v>4</v>
      </c>
      <c r="L51" s="10">
        <v>4</v>
      </c>
      <c r="M51" s="10"/>
      <c r="N51" s="10">
        <v>5</v>
      </c>
      <c r="O51" s="10"/>
      <c r="P51" s="10"/>
      <c r="Q51" s="10"/>
      <c r="R51" s="10"/>
      <c r="S51" s="10">
        <v>1</v>
      </c>
      <c r="T51" s="10">
        <v>2</v>
      </c>
      <c r="U51" s="10"/>
    </row>
    <row r="52" spans="1:21" s="1" customFormat="1" ht="15.95" customHeight="1" x14ac:dyDescent="0.2">
      <c r="A52" s="8" t="s">
        <v>240</v>
      </c>
      <c r="B52" s="9" t="s">
        <v>241</v>
      </c>
      <c r="C52" s="10">
        <v>47</v>
      </c>
      <c r="D52" s="10">
        <v>1</v>
      </c>
      <c r="E52" s="10"/>
      <c r="F52" s="10"/>
      <c r="G52" s="10"/>
      <c r="H52" s="10"/>
      <c r="I52" s="10">
        <v>5</v>
      </c>
      <c r="J52" s="10">
        <v>8</v>
      </c>
      <c r="K52" s="10">
        <v>7</v>
      </c>
      <c r="L52" s="10">
        <v>5</v>
      </c>
      <c r="M52" s="10"/>
      <c r="N52" s="10">
        <v>4</v>
      </c>
      <c r="O52" s="10"/>
      <c r="P52" s="10">
        <v>1</v>
      </c>
      <c r="Q52" s="10"/>
      <c r="R52" s="10"/>
      <c r="S52" s="10">
        <v>4</v>
      </c>
      <c r="T52" s="10">
        <v>12</v>
      </c>
      <c r="U52" s="10"/>
    </row>
    <row r="53" spans="1:21" s="1" customFormat="1" ht="15.95" customHeight="1" x14ac:dyDescent="0.2">
      <c r="A53" s="8" t="s">
        <v>12</v>
      </c>
      <c r="B53" s="9" t="s">
        <v>13</v>
      </c>
      <c r="C53" s="10">
        <v>151</v>
      </c>
      <c r="D53" s="10">
        <v>5</v>
      </c>
      <c r="E53" s="10">
        <v>3</v>
      </c>
      <c r="F53" s="10"/>
      <c r="G53" s="10">
        <v>6</v>
      </c>
      <c r="H53" s="10"/>
      <c r="I53" s="10">
        <v>32</v>
      </c>
      <c r="J53" s="10">
        <v>19</v>
      </c>
      <c r="K53" s="10">
        <v>9</v>
      </c>
      <c r="L53" s="10">
        <v>15</v>
      </c>
      <c r="M53" s="10"/>
      <c r="N53" s="10">
        <v>35</v>
      </c>
      <c r="O53" s="10"/>
      <c r="P53" s="10"/>
      <c r="Q53" s="10"/>
      <c r="R53" s="10"/>
      <c r="S53" s="10">
        <v>14</v>
      </c>
      <c r="T53" s="10">
        <v>13</v>
      </c>
      <c r="U53" s="10"/>
    </row>
    <row r="54" spans="1:21" s="1" customFormat="1" ht="15.95" customHeight="1" x14ac:dyDescent="0.2">
      <c r="A54" s="8" t="s">
        <v>58</v>
      </c>
      <c r="B54" s="9" t="s">
        <v>59</v>
      </c>
      <c r="C54" s="10">
        <v>49</v>
      </c>
      <c r="D54" s="10">
        <v>2</v>
      </c>
      <c r="E54" s="10"/>
      <c r="F54" s="10"/>
      <c r="G54" s="10"/>
      <c r="H54" s="10"/>
      <c r="I54" s="10">
        <v>4</v>
      </c>
      <c r="J54" s="10">
        <v>8</v>
      </c>
      <c r="K54" s="10">
        <v>3</v>
      </c>
      <c r="L54" s="10">
        <v>9</v>
      </c>
      <c r="M54" s="10"/>
      <c r="N54" s="10">
        <v>10</v>
      </c>
      <c r="O54" s="10"/>
      <c r="P54" s="10"/>
      <c r="Q54" s="10"/>
      <c r="R54" s="10"/>
      <c r="S54" s="10">
        <v>5</v>
      </c>
      <c r="T54" s="10">
        <v>8</v>
      </c>
      <c r="U54" s="10"/>
    </row>
    <row r="55" spans="1:21" s="1" customFormat="1" ht="15.95" customHeight="1" x14ac:dyDescent="0.2">
      <c r="A55" s="8" t="s">
        <v>196</v>
      </c>
      <c r="B55" s="9" t="s">
        <v>197</v>
      </c>
      <c r="C55" s="10">
        <v>1023</v>
      </c>
      <c r="D55" s="10">
        <v>10</v>
      </c>
      <c r="E55" s="10">
        <v>8</v>
      </c>
      <c r="F55" s="10">
        <v>2</v>
      </c>
      <c r="G55" s="10">
        <v>16</v>
      </c>
      <c r="H55" s="10"/>
      <c r="I55" s="10">
        <v>151</v>
      </c>
      <c r="J55" s="10">
        <v>207</v>
      </c>
      <c r="K55" s="10">
        <v>87</v>
      </c>
      <c r="L55" s="10">
        <v>133</v>
      </c>
      <c r="M55" s="10"/>
      <c r="N55" s="10">
        <v>154</v>
      </c>
      <c r="O55" s="10">
        <v>1</v>
      </c>
      <c r="P55" s="10">
        <v>2</v>
      </c>
      <c r="Q55" s="10"/>
      <c r="R55" s="10"/>
      <c r="S55" s="10">
        <v>91</v>
      </c>
      <c r="T55" s="10">
        <v>161</v>
      </c>
      <c r="U55" s="10"/>
    </row>
    <row r="56" spans="1:21" s="1" customFormat="1" ht="15.95" customHeight="1" x14ac:dyDescent="0.2">
      <c r="A56" s="8" t="s">
        <v>198</v>
      </c>
      <c r="B56" s="9" t="s">
        <v>199</v>
      </c>
      <c r="C56" s="10">
        <v>147</v>
      </c>
      <c r="D56" s="10">
        <v>3</v>
      </c>
      <c r="E56" s="10">
        <v>3</v>
      </c>
      <c r="F56" s="10"/>
      <c r="G56" s="10">
        <v>3</v>
      </c>
      <c r="H56" s="10"/>
      <c r="I56" s="10">
        <v>11</v>
      </c>
      <c r="J56" s="10">
        <v>26</v>
      </c>
      <c r="K56" s="10">
        <v>8</v>
      </c>
      <c r="L56" s="10">
        <v>35</v>
      </c>
      <c r="M56" s="10"/>
      <c r="N56" s="10">
        <v>23</v>
      </c>
      <c r="O56" s="10">
        <v>1</v>
      </c>
      <c r="P56" s="10"/>
      <c r="Q56" s="10"/>
      <c r="R56" s="10"/>
      <c r="S56" s="10">
        <v>11</v>
      </c>
      <c r="T56" s="10">
        <v>23</v>
      </c>
      <c r="U56" s="10"/>
    </row>
    <row r="57" spans="1:21" s="1" customFormat="1" ht="15.95" customHeight="1" x14ac:dyDescent="0.2">
      <c r="A57" s="8" t="s">
        <v>82</v>
      </c>
      <c r="B57" s="9" t="s">
        <v>83</v>
      </c>
      <c r="C57" s="10">
        <v>31</v>
      </c>
      <c r="D57" s="10"/>
      <c r="E57" s="10"/>
      <c r="F57" s="10"/>
      <c r="G57" s="10"/>
      <c r="H57" s="10"/>
      <c r="I57" s="10">
        <v>5</v>
      </c>
      <c r="J57" s="10">
        <v>3</v>
      </c>
      <c r="K57" s="10">
        <v>4</v>
      </c>
      <c r="L57" s="10">
        <v>7</v>
      </c>
      <c r="M57" s="10"/>
      <c r="N57" s="10">
        <v>5</v>
      </c>
      <c r="O57" s="10">
        <v>1</v>
      </c>
      <c r="P57" s="10"/>
      <c r="Q57" s="10"/>
      <c r="R57" s="10"/>
      <c r="S57" s="10">
        <v>5</v>
      </c>
      <c r="T57" s="10">
        <v>1</v>
      </c>
      <c r="U57" s="10"/>
    </row>
    <row r="58" spans="1:21" s="1" customFormat="1" ht="15.95" customHeight="1" x14ac:dyDescent="0.2">
      <c r="A58" s="4" t="s">
        <v>186</v>
      </c>
      <c r="B58" s="5" t="s">
        <v>187</v>
      </c>
      <c r="C58" s="6">
        <v>120</v>
      </c>
      <c r="D58" s="6">
        <v>3</v>
      </c>
      <c r="E58" s="6">
        <v>2</v>
      </c>
      <c r="F58" s="6">
        <v>1</v>
      </c>
      <c r="G58" s="6">
        <v>1</v>
      </c>
      <c r="H58" s="6"/>
      <c r="I58" s="6">
        <v>20</v>
      </c>
      <c r="J58" s="6">
        <v>22</v>
      </c>
      <c r="K58" s="6">
        <v>8</v>
      </c>
      <c r="L58" s="6">
        <v>23</v>
      </c>
      <c r="M58" s="6"/>
      <c r="N58" s="6">
        <v>19</v>
      </c>
      <c r="O58" s="6"/>
      <c r="P58" s="6">
        <v>1</v>
      </c>
      <c r="Q58" s="6"/>
      <c r="R58" s="6"/>
      <c r="S58" s="6">
        <v>9</v>
      </c>
      <c r="T58" s="6">
        <v>11</v>
      </c>
      <c r="U58" s="6"/>
    </row>
    <row r="59" spans="1:21" s="1" customFormat="1" ht="15.95" customHeight="1" x14ac:dyDescent="0.2">
      <c r="A59" s="4" t="s">
        <v>84</v>
      </c>
      <c r="B59" s="5" t="s">
        <v>85</v>
      </c>
      <c r="C59" s="6">
        <v>27</v>
      </c>
      <c r="D59" s="6"/>
      <c r="E59" s="6"/>
      <c r="F59" s="6"/>
      <c r="G59" s="6"/>
      <c r="H59" s="6"/>
      <c r="I59" s="6">
        <v>1</v>
      </c>
      <c r="J59" s="6">
        <v>8</v>
      </c>
      <c r="K59" s="6"/>
      <c r="L59" s="6"/>
      <c r="M59" s="6"/>
      <c r="N59" s="6">
        <v>2</v>
      </c>
      <c r="O59" s="6"/>
      <c r="P59" s="6"/>
      <c r="Q59" s="6"/>
      <c r="R59" s="6"/>
      <c r="S59" s="6">
        <v>8</v>
      </c>
      <c r="T59" s="6">
        <v>8</v>
      </c>
      <c r="U59" s="6"/>
    </row>
    <row r="60" spans="1:21" s="1" customFormat="1" ht="15.95" customHeight="1" x14ac:dyDescent="0.2">
      <c r="A60" s="14" t="s">
        <v>60</v>
      </c>
      <c r="B60" s="19" t="s">
        <v>61</v>
      </c>
      <c r="C60" s="27">
        <v>223</v>
      </c>
      <c r="D60" s="27">
        <v>2</v>
      </c>
      <c r="E60" s="27">
        <v>2</v>
      </c>
      <c r="F60" s="27">
        <v>1</v>
      </c>
      <c r="G60" s="27">
        <v>3</v>
      </c>
      <c r="H60" s="27"/>
      <c r="I60" s="27">
        <v>40</v>
      </c>
      <c r="J60" s="27">
        <v>48</v>
      </c>
      <c r="K60" s="27">
        <v>12</v>
      </c>
      <c r="L60" s="27">
        <v>21</v>
      </c>
      <c r="M60" s="27"/>
      <c r="N60" s="27">
        <v>39</v>
      </c>
      <c r="O60" s="27">
        <v>1</v>
      </c>
      <c r="P60" s="27"/>
      <c r="Q60" s="27"/>
      <c r="R60" s="27"/>
      <c r="S60" s="27">
        <v>37</v>
      </c>
      <c r="T60" s="27">
        <v>17</v>
      </c>
      <c r="U60" s="27"/>
    </row>
    <row r="61" spans="1:21" s="1" customFormat="1" ht="15.95" customHeight="1" x14ac:dyDescent="0.2">
      <c r="A61" s="14" t="s">
        <v>200</v>
      </c>
      <c r="B61" s="20" t="s">
        <v>201</v>
      </c>
      <c r="C61" s="26">
        <v>160</v>
      </c>
      <c r="D61" s="26">
        <v>3</v>
      </c>
      <c r="E61" s="26">
        <v>2</v>
      </c>
      <c r="F61" s="26"/>
      <c r="G61" s="26">
        <v>2</v>
      </c>
      <c r="H61" s="26"/>
      <c r="I61" s="26">
        <v>18</v>
      </c>
      <c r="J61" s="26">
        <v>33</v>
      </c>
      <c r="K61" s="26">
        <v>8</v>
      </c>
      <c r="L61" s="26">
        <v>32</v>
      </c>
      <c r="M61" s="26"/>
      <c r="N61" s="26">
        <v>24</v>
      </c>
      <c r="O61" s="26"/>
      <c r="P61" s="26">
        <v>2</v>
      </c>
      <c r="Q61" s="26"/>
      <c r="R61" s="26"/>
      <c r="S61" s="26">
        <v>18</v>
      </c>
      <c r="T61" s="26">
        <v>18</v>
      </c>
      <c r="U61" s="26"/>
    </row>
    <row r="62" spans="1:21" s="1" customFormat="1" ht="15.95" customHeight="1" x14ac:dyDescent="0.2">
      <c r="A62" s="14" t="s">
        <v>168</v>
      </c>
      <c r="B62" s="19" t="s">
        <v>169</v>
      </c>
      <c r="C62" s="25">
        <v>520</v>
      </c>
      <c r="D62" s="25">
        <v>12</v>
      </c>
      <c r="E62" s="25">
        <v>8</v>
      </c>
      <c r="F62" s="26">
        <v>5</v>
      </c>
      <c r="G62" s="26">
        <v>6</v>
      </c>
      <c r="H62" s="26"/>
      <c r="I62" s="26">
        <v>38</v>
      </c>
      <c r="J62" s="26">
        <v>71</v>
      </c>
      <c r="K62" s="26">
        <v>21</v>
      </c>
      <c r="L62" s="26">
        <v>106</v>
      </c>
      <c r="M62" s="26"/>
      <c r="N62" s="26">
        <v>81</v>
      </c>
      <c r="O62" s="26">
        <v>37</v>
      </c>
      <c r="P62" s="26">
        <v>1</v>
      </c>
      <c r="Q62" s="26"/>
      <c r="R62" s="26"/>
      <c r="S62" s="26">
        <v>35</v>
      </c>
      <c r="T62" s="26">
        <v>99</v>
      </c>
      <c r="U62" s="26"/>
    </row>
    <row r="63" spans="1:21" s="1" customFormat="1" ht="15.95" customHeight="1" x14ac:dyDescent="0.2">
      <c r="A63" s="16" t="s">
        <v>188</v>
      </c>
      <c r="B63" s="22" t="s">
        <v>189</v>
      </c>
      <c r="C63" s="27">
        <v>37</v>
      </c>
      <c r="D63" s="27"/>
      <c r="E63" s="27"/>
      <c r="F63" s="27"/>
      <c r="G63" s="27"/>
      <c r="H63" s="27"/>
      <c r="I63" s="27">
        <v>1</v>
      </c>
      <c r="J63" s="27">
        <v>10</v>
      </c>
      <c r="K63" s="27">
        <v>5</v>
      </c>
      <c r="L63" s="27">
        <v>9</v>
      </c>
      <c r="M63" s="27"/>
      <c r="N63" s="27">
        <v>6</v>
      </c>
      <c r="O63" s="27">
        <v>1</v>
      </c>
      <c r="P63" s="27"/>
      <c r="Q63" s="27"/>
      <c r="R63" s="27"/>
      <c r="S63" s="27"/>
      <c r="T63" s="27">
        <v>5</v>
      </c>
      <c r="U63" s="27"/>
    </row>
    <row r="64" spans="1:21" s="1" customFormat="1" ht="15.95" customHeight="1" x14ac:dyDescent="0.2">
      <c r="A64" s="4" t="s">
        <v>62</v>
      </c>
      <c r="B64" s="5" t="s">
        <v>63</v>
      </c>
      <c r="C64" s="6">
        <v>360</v>
      </c>
      <c r="D64" s="6">
        <v>4</v>
      </c>
      <c r="E64" s="6">
        <v>6</v>
      </c>
      <c r="F64" s="6">
        <v>3</v>
      </c>
      <c r="G64" s="6">
        <v>9</v>
      </c>
      <c r="H64" s="6">
        <v>1</v>
      </c>
      <c r="I64" s="6">
        <v>49</v>
      </c>
      <c r="J64" s="6">
        <v>61</v>
      </c>
      <c r="K64" s="6">
        <v>29</v>
      </c>
      <c r="L64" s="6">
        <v>48</v>
      </c>
      <c r="M64" s="6"/>
      <c r="N64" s="6">
        <v>61</v>
      </c>
      <c r="O64" s="6"/>
      <c r="P64" s="6">
        <v>2</v>
      </c>
      <c r="Q64" s="6"/>
      <c r="R64" s="6"/>
      <c r="S64" s="6">
        <v>41</v>
      </c>
      <c r="T64" s="6">
        <v>46</v>
      </c>
      <c r="U64" s="6"/>
    </row>
    <row r="65" spans="1:21" s="1" customFormat="1" ht="15.95" customHeight="1" x14ac:dyDescent="0.2">
      <c r="A65" s="4" t="s">
        <v>64</v>
      </c>
      <c r="B65" s="5" t="s">
        <v>65</v>
      </c>
      <c r="C65" s="6">
        <v>60</v>
      </c>
      <c r="D65" s="6"/>
      <c r="E65" s="6">
        <v>2</v>
      </c>
      <c r="F65" s="6"/>
      <c r="G65" s="6">
        <v>1</v>
      </c>
      <c r="H65" s="6"/>
      <c r="I65" s="6">
        <v>5</v>
      </c>
      <c r="J65" s="6">
        <v>9</v>
      </c>
      <c r="K65" s="6">
        <v>5</v>
      </c>
      <c r="L65" s="6">
        <v>17</v>
      </c>
      <c r="M65" s="6"/>
      <c r="N65" s="6">
        <v>7</v>
      </c>
      <c r="O65" s="6">
        <v>1</v>
      </c>
      <c r="P65" s="6"/>
      <c r="Q65" s="6"/>
      <c r="R65" s="6"/>
      <c r="S65" s="6">
        <v>2</v>
      </c>
      <c r="T65" s="6">
        <v>11</v>
      </c>
      <c r="U65" s="6"/>
    </row>
    <row r="66" spans="1:21" s="1" customFormat="1" ht="15.95" customHeight="1" x14ac:dyDescent="0.2">
      <c r="A66" s="14" t="s">
        <v>190</v>
      </c>
      <c r="B66" s="19" t="s">
        <v>191</v>
      </c>
      <c r="C66" s="27">
        <v>44</v>
      </c>
      <c r="D66" s="27"/>
      <c r="E66" s="27"/>
      <c r="F66" s="27"/>
      <c r="G66" s="27"/>
      <c r="H66" s="27"/>
      <c r="I66" s="27">
        <v>6</v>
      </c>
      <c r="J66" s="27">
        <v>7</v>
      </c>
      <c r="K66" s="27">
        <v>2</v>
      </c>
      <c r="L66" s="27">
        <v>9</v>
      </c>
      <c r="M66" s="27"/>
      <c r="N66" s="27">
        <v>11</v>
      </c>
      <c r="O66" s="27"/>
      <c r="P66" s="27"/>
      <c r="Q66" s="27"/>
      <c r="R66" s="27"/>
      <c r="S66" s="27">
        <v>3</v>
      </c>
      <c r="T66" s="27">
        <v>6</v>
      </c>
      <c r="U66" s="27"/>
    </row>
    <row r="67" spans="1:21" s="1" customFormat="1" ht="15.95" customHeight="1" x14ac:dyDescent="0.2">
      <c r="A67" s="14" t="s">
        <v>266</v>
      </c>
      <c r="B67" s="20" t="s">
        <v>267</v>
      </c>
      <c r="C67" s="26">
        <v>113</v>
      </c>
      <c r="D67" s="26"/>
      <c r="E67" s="26">
        <v>1</v>
      </c>
      <c r="F67" s="26"/>
      <c r="G67" s="26">
        <v>3</v>
      </c>
      <c r="H67" s="26"/>
      <c r="I67" s="26">
        <v>15</v>
      </c>
      <c r="J67" s="26">
        <v>29</v>
      </c>
      <c r="K67" s="26">
        <v>4</v>
      </c>
      <c r="L67" s="26">
        <v>16</v>
      </c>
      <c r="M67" s="26"/>
      <c r="N67" s="26">
        <v>14</v>
      </c>
      <c r="O67" s="26"/>
      <c r="P67" s="26">
        <v>1</v>
      </c>
      <c r="Q67" s="26"/>
      <c r="R67" s="26"/>
      <c r="S67" s="26">
        <v>11</v>
      </c>
      <c r="T67" s="26">
        <v>19</v>
      </c>
      <c r="U67" s="26"/>
    </row>
    <row r="68" spans="1:21" s="1" customFormat="1" ht="15.95" customHeight="1" x14ac:dyDescent="0.2">
      <c r="A68" s="14" t="s">
        <v>214</v>
      </c>
      <c r="B68" s="19" t="s">
        <v>215</v>
      </c>
      <c r="C68" s="25">
        <v>77</v>
      </c>
      <c r="D68" s="25">
        <v>3</v>
      </c>
      <c r="E68" s="25">
        <v>3</v>
      </c>
      <c r="F68" s="26">
        <v>1</v>
      </c>
      <c r="G68" s="26">
        <v>2</v>
      </c>
      <c r="H68" s="26"/>
      <c r="I68" s="26">
        <v>4</v>
      </c>
      <c r="J68" s="26">
        <v>3</v>
      </c>
      <c r="K68" s="26">
        <v>5</v>
      </c>
      <c r="L68" s="26">
        <v>24</v>
      </c>
      <c r="M68" s="26"/>
      <c r="N68" s="26">
        <v>16</v>
      </c>
      <c r="O68" s="26"/>
      <c r="P68" s="26">
        <v>2</v>
      </c>
      <c r="Q68" s="26"/>
      <c r="R68" s="26"/>
      <c r="S68" s="26">
        <v>4</v>
      </c>
      <c r="T68" s="26">
        <v>10</v>
      </c>
      <c r="U68" s="26"/>
    </row>
    <row r="69" spans="1:21" s="1" customFormat="1" ht="15.95" customHeight="1" x14ac:dyDescent="0.2">
      <c r="A69" s="16" t="s">
        <v>66</v>
      </c>
      <c r="B69" s="22" t="s">
        <v>67</v>
      </c>
      <c r="C69" s="27">
        <v>39</v>
      </c>
      <c r="D69" s="27"/>
      <c r="E69" s="27"/>
      <c r="F69" s="27"/>
      <c r="G69" s="27">
        <v>1</v>
      </c>
      <c r="H69" s="27"/>
      <c r="I69" s="27">
        <v>5</v>
      </c>
      <c r="J69" s="27">
        <v>7</v>
      </c>
      <c r="K69" s="27">
        <v>1</v>
      </c>
      <c r="L69" s="27">
        <v>6</v>
      </c>
      <c r="M69" s="27"/>
      <c r="N69" s="27">
        <v>11</v>
      </c>
      <c r="O69" s="27"/>
      <c r="P69" s="27"/>
      <c r="Q69" s="27"/>
      <c r="R69" s="27"/>
      <c r="S69" s="27">
        <v>3</v>
      </c>
      <c r="T69" s="27">
        <v>5</v>
      </c>
      <c r="U69" s="27"/>
    </row>
    <row r="70" spans="1:21" s="1" customFormat="1" ht="15.95" customHeight="1" x14ac:dyDescent="0.2">
      <c r="A70" s="8" t="s">
        <v>242</v>
      </c>
      <c r="B70" s="9" t="s">
        <v>243</v>
      </c>
      <c r="C70" s="10">
        <v>20</v>
      </c>
      <c r="D70" s="10">
        <v>1</v>
      </c>
      <c r="E70" s="10">
        <v>1</v>
      </c>
      <c r="F70" s="10"/>
      <c r="G70" s="10">
        <v>1</v>
      </c>
      <c r="H70" s="10"/>
      <c r="I70" s="10">
        <v>2</v>
      </c>
      <c r="J70" s="10">
        <v>2</v>
      </c>
      <c r="K70" s="10">
        <v>1</v>
      </c>
      <c r="L70" s="10">
        <v>4</v>
      </c>
      <c r="M70" s="10"/>
      <c r="N70" s="10">
        <v>3</v>
      </c>
      <c r="O70" s="10"/>
      <c r="P70" s="10"/>
      <c r="Q70" s="10"/>
      <c r="R70" s="10"/>
      <c r="S70" s="10">
        <v>1</v>
      </c>
      <c r="T70" s="10">
        <v>4</v>
      </c>
      <c r="U70" s="10"/>
    </row>
    <row r="71" spans="1:21" s="1" customFormat="1" ht="15.95" customHeight="1" x14ac:dyDescent="0.2">
      <c r="A71" s="8" t="s">
        <v>120</v>
      </c>
      <c r="B71" s="9" t="s">
        <v>121</v>
      </c>
      <c r="C71" s="10">
        <v>51</v>
      </c>
      <c r="D71" s="10">
        <v>3</v>
      </c>
      <c r="E71" s="10">
        <v>2</v>
      </c>
      <c r="F71" s="10"/>
      <c r="G71" s="10">
        <v>2</v>
      </c>
      <c r="H71" s="10"/>
      <c r="I71" s="10">
        <v>1</v>
      </c>
      <c r="J71" s="10">
        <v>7</v>
      </c>
      <c r="K71" s="10">
        <v>4</v>
      </c>
      <c r="L71" s="10">
        <v>12</v>
      </c>
      <c r="M71" s="10"/>
      <c r="N71" s="10">
        <v>8</v>
      </c>
      <c r="O71" s="10">
        <v>1</v>
      </c>
      <c r="P71" s="10"/>
      <c r="Q71" s="10"/>
      <c r="R71" s="10"/>
      <c r="S71" s="10">
        <v>2</v>
      </c>
      <c r="T71" s="10">
        <v>9</v>
      </c>
      <c r="U71" s="10"/>
    </row>
    <row r="72" spans="1:21" s="1" customFormat="1" ht="15.95" customHeight="1" x14ac:dyDescent="0.2">
      <c r="A72" s="8" t="s">
        <v>122</v>
      </c>
      <c r="B72" s="9" t="s">
        <v>123</v>
      </c>
      <c r="C72" s="10">
        <v>17762</v>
      </c>
      <c r="D72" s="10">
        <v>396</v>
      </c>
      <c r="E72" s="10">
        <v>201</v>
      </c>
      <c r="F72" s="10">
        <v>85</v>
      </c>
      <c r="G72" s="10">
        <v>300</v>
      </c>
      <c r="H72" s="10">
        <v>15</v>
      </c>
      <c r="I72" s="10">
        <v>2495</v>
      </c>
      <c r="J72" s="10">
        <v>3242</v>
      </c>
      <c r="K72" s="10">
        <v>1083</v>
      </c>
      <c r="L72" s="10">
        <v>2322</v>
      </c>
      <c r="M72" s="10"/>
      <c r="N72" s="10">
        <v>3045</v>
      </c>
      <c r="O72" s="10">
        <v>294</v>
      </c>
      <c r="P72" s="10">
        <v>194</v>
      </c>
      <c r="Q72" s="10"/>
      <c r="R72" s="10"/>
      <c r="S72" s="10">
        <v>966</v>
      </c>
      <c r="T72" s="10">
        <v>3124</v>
      </c>
      <c r="U72" s="10"/>
    </row>
    <row r="73" spans="1:21" s="1" customFormat="1" ht="15.95" customHeight="1" x14ac:dyDescent="0.2">
      <c r="A73" s="8" t="s">
        <v>170</v>
      </c>
      <c r="B73" s="9" t="s">
        <v>171</v>
      </c>
      <c r="C73" s="10">
        <v>64</v>
      </c>
      <c r="D73" s="10">
        <v>3</v>
      </c>
      <c r="E73" s="10">
        <v>2</v>
      </c>
      <c r="F73" s="10"/>
      <c r="G73" s="10">
        <v>1</v>
      </c>
      <c r="H73" s="10"/>
      <c r="I73" s="10">
        <v>1</v>
      </c>
      <c r="J73" s="10">
        <v>10</v>
      </c>
      <c r="K73" s="10"/>
      <c r="L73" s="10">
        <v>13</v>
      </c>
      <c r="M73" s="10"/>
      <c r="N73" s="10">
        <v>7</v>
      </c>
      <c r="O73" s="10"/>
      <c r="P73" s="10">
        <v>1</v>
      </c>
      <c r="Q73" s="10"/>
      <c r="R73" s="10"/>
      <c r="S73" s="10">
        <v>8</v>
      </c>
      <c r="T73" s="10">
        <v>18</v>
      </c>
      <c r="U73" s="10"/>
    </row>
    <row r="74" spans="1:21" s="1" customFormat="1" ht="15.95" customHeight="1" x14ac:dyDescent="0.2">
      <c r="A74" s="8" t="s">
        <v>86</v>
      </c>
      <c r="B74" s="9" t="s">
        <v>87</v>
      </c>
      <c r="C74" s="10">
        <v>41</v>
      </c>
      <c r="D74" s="10"/>
      <c r="E74" s="10"/>
      <c r="F74" s="10"/>
      <c r="G74" s="10"/>
      <c r="H74" s="10"/>
      <c r="I74" s="10">
        <v>5</v>
      </c>
      <c r="J74" s="10">
        <v>9</v>
      </c>
      <c r="K74" s="10">
        <v>4</v>
      </c>
      <c r="L74" s="10">
        <v>9</v>
      </c>
      <c r="M74" s="10"/>
      <c r="N74" s="10">
        <v>10</v>
      </c>
      <c r="O74" s="10"/>
      <c r="P74" s="10">
        <v>1</v>
      </c>
      <c r="Q74" s="10"/>
      <c r="R74" s="10"/>
      <c r="S74" s="10">
        <v>1</v>
      </c>
      <c r="T74" s="10">
        <v>2</v>
      </c>
      <c r="U74" s="10"/>
    </row>
    <row r="75" spans="1:21" s="1" customFormat="1" ht="15.95" customHeight="1" x14ac:dyDescent="0.2">
      <c r="A75" s="8" t="s">
        <v>124</v>
      </c>
      <c r="B75" s="9" t="s">
        <v>125</v>
      </c>
      <c r="C75" s="10">
        <v>39</v>
      </c>
      <c r="D75" s="10">
        <v>3</v>
      </c>
      <c r="E75" s="10">
        <v>4</v>
      </c>
      <c r="F75" s="10">
        <v>1</v>
      </c>
      <c r="G75" s="10">
        <v>1</v>
      </c>
      <c r="H75" s="10"/>
      <c r="I75" s="10">
        <v>1</v>
      </c>
      <c r="J75" s="10">
        <v>2</v>
      </c>
      <c r="K75" s="10">
        <v>1</v>
      </c>
      <c r="L75" s="10">
        <v>9</v>
      </c>
      <c r="M75" s="10"/>
      <c r="N75" s="10">
        <v>7</v>
      </c>
      <c r="O75" s="10"/>
      <c r="P75" s="10"/>
      <c r="Q75" s="10"/>
      <c r="R75" s="10"/>
      <c r="S75" s="10">
        <v>4</v>
      </c>
      <c r="T75" s="10">
        <v>6</v>
      </c>
      <c r="U75" s="10"/>
    </row>
    <row r="76" spans="1:21" s="1" customFormat="1" ht="15.95" customHeight="1" x14ac:dyDescent="0.2">
      <c r="A76" s="4" t="s">
        <v>158</v>
      </c>
      <c r="B76" s="5" t="s">
        <v>159</v>
      </c>
      <c r="C76" s="6">
        <v>11</v>
      </c>
      <c r="D76" s="6"/>
      <c r="E76" s="6"/>
      <c r="F76" s="6"/>
      <c r="G76" s="6"/>
      <c r="H76" s="6"/>
      <c r="I76" s="6"/>
      <c r="J76" s="6">
        <v>1</v>
      </c>
      <c r="K76" s="6">
        <v>1</v>
      </c>
      <c r="L76" s="6">
        <v>4</v>
      </c>
      <c r="M76" s="6"/>
      <c r="N76" s="6">
        <v>1</v>
      </c>
      <c r="O76" s="6"/>
      <c r="P76" s="6"/>
      <c r="Q76" s="6"/>
      <c r="R76" s="6"/>
      <c r="S76" s="6">
        <v>1</v>
      </c>
      <c r="T76" s="6">
        <v>3</v>
      </c>
      <c r="U76" s="6"/>
    </row>
    <row r="77" spans="1:21" s="1" customFormat="1" ht="15.95" customHeight="1" x14ac:dyDescent="0.2">
      <c r="A77" s="4" t="s">
        <v>268</v>
      </c>
      <c r="B77" s="5" t="s">
        <v>269</v>
      </c>
      <c r="C77" s="6">
        <v>22</v>
      </c>
      <c r="D77" s="6">
        <v>1</v>
      </c>
      <c r="E77" s="6"/>
      <c r="F77" s="6"/>
      <c r="G77" s="6"/>
      <c r="H77" s="6"/>
      <c r="I77" s="6">
        <v>1</v>
      </c>
      <c r="J77" s="6">
        <v>3</v>
      </c>
      <c r="K77" s="6">
        <v>5</v>
      </c>
      <c r="L77" s="6">
        <v>6</v>
      </c>
      <c r="M77" s="6"/>
      <c r="N77" s="6">
        <v>2</v>
      </c>
      <c r="O77" s="6"/>
      <c r="P77" s="6"/>
      <c r="Q77" s="6"/>
      <c r="R77" s="6"/>
      <c r="S77" s="6">
        <v>2</v>
      </c>
      <c r="T77" s="6">
        <v>2</v>
      </c>
      <c r="U77" s="6"/>
    </row>
    <row r="78" spans="1:21" s="1" customFormat="1" ht="15.95" customHeight="1" x14ac:dyDescent="0.2">
      <c r="A78" s="14" t="s">
        <v>192</v>
      </c>
      <c r="B78" s="19" t="s">
        <v>193</v>
      </c>
      <c r="C78" s="27">
        <v>29</v>
      </c>
      <c r="D78" s="27">
        <v>1</v>
      </c>
      <c r="E78" s="27">
        <v>1</v>
      </c>
      <c r="F78" s="27"/>
      <c r="G78" s="27"/>
      <c r="H78" s="27"/>
      <c r="I78" s="27">
        <v>7</v>
      </c>
      <c r="J78" s="27">
        <v>4</v>
      </c>
      <c r="K78" s="27">
        <v>3</v>
      </c>
      <c r="L78" s="27">
        <v>2</v>
      </c>
      <c r="M78" s="27"/>
      <c r="N78" s="27">
        <v>6</v>
      </c>
      <c r="O78" s="27"/>
      <c r="P78" s="27"/>
      <c r="Q78" s="27"/>
      <c r="R78" s="27"/>
      <c r="S78" s="27">
        <v>3</v>
      </c>
      <c r="T78" s="27">
        <v>2</v>
      </c>
      <c r="U78" s="27"/>
    </row>
    <row r="79" spans="1:21" s="1" customFormat="1" ht="15.95" customHeight="1" x14ac:dyDescent="0.2">
      <c r="A79" s="14" t="s">
        <v>172</v>
      </c>
      <c r="B79" s="20" t="s">
        <v>173</v>
      </c>
      <c r="C79" s="26">
        <v>299</v>
      </c>
      <c r="D79" s="26">
        <v>18</v>
      </c>
      <c r="E79" s="26">
        <v>6</v>
      </c>
      <c r="F79" s="26"/>
      <c r="G79" s="26">
        <v>6</v>
      </c>
      <c r="H79" s="26"/>
      <c r="I79" s="26">
        <v>29</v>
      </c>
      <c r="J79" s="26">
        <v>54</v>
      </c>
      <c r="K79" s="26">
        <v>16</v>
      </c>
      <c r="L79" s="26">
        <v>45</v>
      </c>
      <c r="M79" s="26"/>
      <c r="N79" s="26">
        <v>44</v>
      </c>
      <c r="O79" s="26">
        <v>1</v>
      </c>
      <c r="P79" s="26"/>
      <c r="Q79" s="26"/>
      <c r="R79" s="26"/>
      <c r="S79" s="26">
        <v>38</v>
      </c>
      <c r="T79" s="26">
        <v>42</v>
      </c>
      <c r="U79" s="26"/>
    </row>
    <row r="80" spans="1:21" s="1" customFormat="1" ht="15.95" customHeight="1" x14ac:dyDescent="0.2">
      <c r="A80" s="14" t="s">
        <v>160</v>
      </c>
      <c r="B80" s="19" t="s">
        <v>161</v>
      </c>
      <c r="C80" s="25">
        <v>59</v>
      </c>
      <c r="D80" s="25">
        <v>2</v>
      </c>
      <c r="E80" s="25"/>
      <c r="F80" s="26"/>
      <c r="G80" s="26"/>
      <c r="H80" s="26"/>
      <c r="I80" s="26">
        <v>4</v>
      </c>
      <c r="J80" s="26">
        <v>8</v>
      </c>
      <c r="K80" s="26">
        <v>2</v>
      </c>
      <c r="L80" s="26">
        <v>16</v>
      </c>
      <c r="M80" s="26"/>
      <c r="N80" s="26">
        <v>8</v>
      </c>
      <c r="O80" s="26">
        <v>1</v>
      </c>
      <c r="P80" s="26"/>
      <c r="Q80" s="26"/>
      <c r="R80" s="26"/>
      <c r="S80" s="26">
        <v>10</v>
      </c>
      <c r="T80" s="26">
        <v>8</v>
      </c>
      <c r="U80" s="26"/>
    </row>
    <row r="81" spans="1:21" s="1" customFormat="1" ht="15.95" customHeight="1" x14ac:dyDescent="0.2">
      <c r="A81" s="16" t="s">
        <v>162</v>
      </c>
      <c r="B81" s="22" t="s">
        <v>163</v>
      </c>
      <c r="C81" s="27">
        <v>11</v>
      </c>
      <c r="D81" s="27"/>
      <c r="E81" s="27">
        <v>1</v>
      </c>
      <c r="F81" s="27"/>
      <c r="G81" s="27"/>
      <c r="H81" s="27"/>
      <c r="I81" s="27">
        <v>3</v>
      </c>
      <c r="J81" s="27">
        <v>1</v>
      </c>
      <c r="K81" s="27">
        <v>1</v>
      </c>
      <c r="L81" s="27">
        <v>1</v>
      </c>
      <c r="M81" s="27"/>
      <c r="N81" s="27">
        <v>4</v>
      </c>
      <c r="O81" s="27"/>
      <c r="P81" s="27"/>
      <c r="Q81" s="27"/>
      <c r="R81" s="27"/>
      <c r="S81" s="27"/>
      <c r="T81" s="27"/>
      <c r="U81" s="27"/>
    </row>
    <row r="82" spans="1:21" s="1" customFormat="1" ht="15.95" customHeight="1" x14ac:dyDescent="0.2">
      <c r="A82" s="8" t="s">
        <v>126</v>
      </c>
      <c r="B82" s="9" t="s">
        <v>127</v>
      </c>
      <c r="C82" s="10">
        <v>341</v>
      </c>
      <c r="D82" s="10">
        <v>11</v>
      </c>
      <c r="E82" s="10">
        <v>6</v>
      </c>
      <c r="F82" s="10">
        <v>5</v>
      </c>
      <c r="G82" s="10">
        <v>10</v>
      </c>
      <c r="H82" s="10"/>
      <c r="I82" s="10">
        <v>31</v>
      </c>
      <c r="J82" s="10">
        <v>46</v>
      </c>
      <c r="K82" s="10">
        <v>13</v>
      </c>
      <c r="L82" s="10">
        <v>84</v>
      </c>
      <c r="M82" s="10"/>
      <c r="N82" s="10">
        <v>47</v>
      </c>
      <c r="O82" s="10">
        <v>1</v>
      </c>
      <c r="P82" s="10">
        <v>4</v>
      </c>
      <c r="Q82" s="10"/>
      <c r="R82" s="10"/>
      <c r="S82" s="10">
        <v>13</v>
      </c>
      <c r="T82" s="10">
        <v>70</v>
      </c>
      <c r="U82" s="10"/>
    </row>
    <row r="83" spans="1:21" s="1" customFormat="1" ht="15.95" customHeight="1" x14ac:dyDescent="0.2">
      <c r="A83" s="8" t="s">
        <v>270</v>
      </c>
      <c r="B83" s="9" t="s">
        <v>271</v>
      </c>
      <c r="C83" s="10">
        <v>282</v>
      </c>
      <c r="D83" s="10">
        <v>5</v>
      </c>
      <c r="E83" s="10">
        <v>5</v>
      </c>
      <c r="F83" s="10"/>
      <c r="G83" s="10">
        <v>9</v>
      </c>
      <c r="H83" s="10"/>
      <c r="I83" s="10">
        <v>49</v>
      </c>
      <c r="J83" s="10">
        <v>61</v>
      </c>
      <c r="K83" s="10">
        <v>13</v>
      </c>
      <c r="L83" s="10">
        <v>33</v>
      </c>
      <c r="M83" s="10"/>
      <c r="N83" s="10">
        <v>58</v>
      </c>
      <c r="O83" s="10"/>
      <c r="P83" s="10"/>
      <c r="Q83" s="10"/>
      <c r="R83" s="10"/>
      <c r="S83" s="10">
        <v>28</v>
      </c>
      <c r="T83" s="10">
        <v>21</v>
      </c>
      <c r="U83" s="10"/>
    </row>
    <row r="84" spans="1:21" s="1" customFormat="1" ht="15.95" customHeight="1" x14ac:dyDescent="0.2">
      <c r="A84" s="8" t="s">
        <v>128</v>
      </c>
      <c r="B84" s="9" t="s">
        <v>129</v>
      </c>
      <c r="C84" s="10">
        <v>367</v>
      </c>
      <c r="D84" s="10">
        <v>10</v>
      </c>
      <c r="E84" s="10">
        <v>2</v>
      </c>
      <c r="F84" s="10">
        <v>1</v>
      </c>
      <c r="G84" s="10">
        <v>3</v>
      </c>
      <c r="H84" s="10"/>
      <c r="I84" s="10">
        <v>27</v>
      </c>
      <c r="J84" s="10">
        <v>101</v>
      </c>
      <c r="K84" s="10">
        <v>13</v>
      </c>
      <c r="L84" s="10">
        <v>67</v>
      </c>
      <c r="M84" s="10"/>
      <c r="N84" s="10">
        <v>48</v>
      </c>
      <c r="O84" s="10">
        <v>3</v>
      </c>
      <c r="P84" s="10">
        <v>2</v>
      </c>
      <c r="Q84" s="10"/>
      <c r="R84" s="10"/>
      <c r="S84" s="10">
        <v>30</v>
      </c>
      <c r="T84" s="10">
        <v>60</v>
      </c>
      <c r="U84" s="10"/>
    </row>
    <row r="85" spans="1:21" s="1" customFormat="1" ht="15.95" customHeight="1" x14ac:dyDescent="0.2">
      <c r="A85" s="8" t="s">
        <v>272</v>
      </c>
      <c r="B85" s="9" t="s">
        <v>273</v>
      </c>
      <c r="C85" s="10">
        <v>25</v>
      </c>
      <c r="D85" s="10"/>
      <c r="E85" s="10"/>
      <c r="F85" s="10"/>
      <c r="G85" s="10">
        <v>1</v>
      </c>
      <c r="H85" s="10"/>
      <c r="I85" s="10">
        <v>2</v>
      </c>
      <c r="J85" s="10">
        <v>3</v>
      </c>
      <c r="K85" s="10"/>
      <c r="L85" s="10">
        <v>5</v>
      </c>
      <c r="M85" s="10"/>
      <c r="N85" s="10">
        <v>7</v>
      </c>
      <c r="O85" s="10"/>
      <c r="P85" s="10"/>
      <c r="Q85" s="10"/>
      <c r="R85" s="10"/>
      <c r="S85" s="10">
        <v>2</v>
      </c>
      <c r="T85" s="10">
        <v>5</v>
      </c>
      <c r="U85" s="10"/>
    </row>
    <row r="86" spans="1:21" s="1" customFormat="1" ht="15.95" customHeight="1" x14ac:dyDescent="0.2">
      <c r="A86" s="8" t="s">
        <v>216</v>
      </c>
      <c r="B86" s="9" t="s">
        <v>217</v>
      </c>
      <c r="C86" s="10">
        <v>22</v>
      </c>
      <c r="D86" s="10"/>
      <c r="E86" s="10"/>
      <c r="F86" s="10"/>
      <c r="G86" s="10">
        <v>1</v>
      </c>
      <c r="H86" s="10"/>
      <c r="I86" s="10">
        <v>1</v>
      </c>
      <c r="J86" s="10">
        <v>2</v>
      </c>
      <c r="K86" s="10">
        <v>2</v>
      </c>
      <c r="L86" s="10">
        <v>7</v>
      </c>
      <c r="M86" s="10"/>
      <c r="N86" s="10">
        <v>2</v>
      </c>
      <c r="O86" s="10"/>
      <c r="P86" s="10"/>
      <c r="Q86" s="10"/>
      <c r="R86" s="10"/>
      <c r="S86" s="10">
        <v>3</v>
      </c>
      <c r="T86" s="10">
        <v>4</v>
      </c>
      <c r="U86" s="10"/>
    </row>
    <row r="87" spans="1:21" s="1" customFormat="1" ht="15.95" customHeight="1" x14ac:dyDescent="0.2">
      <c r="A87" s="8" t="s">
        <v>274</v>
      </c>
      <c r="B87" s="9" t="s">
        <v>275</v>
      </c>
      <c r="C87" s="10">
        <v>12</v>
      </c>
      <c r="D87" s="10"/>
      <c r="E87" s="10"/>
      <c r="F87" s="10"/>
      <c r="G87" s="10"/>
      <c r="H87" s="10"/>
      <c r="I87" s="10">
        <v>1</v>
      </c>
      <c r="J87" s="10">
        <v>2</v>
      </c>
      <c r="K87" s="10">
        <v>1</v>
      </c>
      <c r="L87" s="10">
        <v>1</v>
      </c>
      <c r="M87" s="10"/>
      <c r="N87" s="10">
        <v>4</v>
      </c>
      <c r="O87" s="10"/>
      <c r="P87" s="10"/>
      <c r="Q87" s="10"/>
      <c r="R87" s="10"/>
      <c r="S87" s="10">
        <v>1</v>
      </c>
      <c r="T87" s="10">
        <v>2</v>
      </c>
      <c r="U87" s="10"/>
    </row>
    <row r="88" spans="1:21" s="1" customFormat="1" ht="15.95" customHeight="1" x14ac:dyDescent="0.2">
      <c r="A88" s="8" t="s">
        <v>276</v>
      </c>
      <c r="B88" s="9" t="s">
        <v>277</v>
      </c>
      <c r="C88" s="10">
        <v>57</v>
      </c>
      <c r="D88" s="10"/>
      <c r="E88" s="10"/>
      <c r="F88" s="10">
        <v>1</v>
      </c>
      <c r="G88" s="10"/>
      <c r="H88" s="10"/>
      <c r="I88" s="10">
        <v>7</v>
      </c>
      <c r="J88" s="10">
        <v>15</v>
      </c>
      <c r="K88" s="10">
        <v>5</v>
      </c>
      <c r="L88" s="10">
        <v>5</v>
      </c>
      <c r="M88" s="10"/>
      <c r="N88" s="10">
        <v>7</v>
      </c>
      <c r="O88" s="10"/>
      <c r="P88" s="10"/>
      <c r="Q88" s="10"/>
      <c r="R88" s="10"/>
      <c r="S88" s="10">
        <v>6</v>
      </c>
      <c r="T88" s="10">
        <v>11</v>
      </c>
      <c r="U88" s="10"/>
    </row>
    <row r="89" spans="1:21" s="1" customFormat="1" ht="15.95" customHeight="1" x14ac:dyDescent="0.2">
      <c r="A89" s="8" t="s">
        <v>218</v>
      </c>
      <c r="B89" s="9" t="s">
        <v>219</v>
      </c>
      <c r="C89" s="10">
        <v>12</v>
      </c>
      <c r="D89" s="10"/>
      <c r="E89" s="10"/>
      <c r="F89" s="10"/>
      <c r="G89" s="10"/>
      <c r="H89" s="10"/>
      <c r="I89" s="10">
        <v>1</v>
      </c>
      <c r="J89" s="10">
        <v>2</v>
      </c>
      <c r="K89" s="10"/>
      <c r="L89" s="10">
        <v>2</v>
      </c>
      <c r="M89" s="10"/>
      <c r="N89" s="10">
        <v>3</v>
      </c>
      <c r="O89" s="10"/>
      <c r="P89" s="10"/>
      <c r="Q89" s="10"/>
      <c r="R89" s="10"/>
      <c r="S89" s="10">
        <v>3</v>
      </c>
      <c r="T89" s="10">
        <v>1</v>
      </c>
      <c r="U89" s="10"/>
    </row>
    <row r="90" spans="1:21" s="1" customFormat="1" ht="15.95" customHeight="1" x14ac:dyDescent="0.2">
      <c r="A90" s="8" t="s">
        <v>68</v>
      </c>
      <c r="B90" s="9" t="s">
        <v>69</v>
      </c>
      <c r="C90" s="10">
        <v>85</v>
      </c>
      <c r="D90" s="10">
        <v>1</v>
      </c>
      <c r="E90" s="10">
        <v>4</v>
      </c>
      <c r="F90" s="10">
        <v>1</v>
      </c>
      <c r="G90" s="10">
        <v>1</v>
      </c>
      <c r="H90" s="10"/>
      <c r="I90" s="10">
        <v>10</v>
      </c>
      <c r="J90" s="10">
        <v>12</v>
      </c>
      <c r="K90" s="10">
        <v>4</v>
      </c>
      <c r="L90" s="10">
        <v>21</v>
      </c>
      <c r="M90" s="10"/>
      <c r="N90" s="10">
        <v>9</v>
      </c>
      <c r="O90" s="10">
        <v>1</v>
      </c>
      <c r="P90" s="10">
        <v>1</v>
      </c>
      <c r="Q90" s="10"/>
      <c r="R90" s="10"/>
      <c r="S90" s="10">
        <v>3</v>
      </c>
      <c r="T90" s="10">
        <v>17</v>
      </c>
      <c r="U90" s="10"/>
    </row>
    <row r="91" spans="1:21" s="1" customFormat="1" ht="15.95" customHeight="1" x14ac:dyDescent="0.2">
      <c r="A91" s="8" t="s">
        <v>130</v>
      </c>
      <c r="B91" s="9" t="s">
        <v>131</v>
      </c>
      <c r="C91" s="10">
        <v>135</v>
      </c>
      <c r="D91" s="10">
        <v>10</v>
      </c>
      <c r="E91" s="10">
        <v>3</v>
      </c>
      <c r="F91" s="10">
        <v>1</v>
      </c>
      <c r="G91" s="10">
        <v>5</v>
      </c>
      <c r="H91" s="10"/>
      <c r="I91" s="10">
        <v>9</v>
      </c>
      <c r="J91" s="10">
        <v>16</v>
      </c>
      <c r="K91" s="10">
        <v>8</v>
      </c>
      <c r="L91" s="10">
        <v>25</v>
      </c>
      <c r="M91" s="10"/>
      <c r="N91" s="10">
        <v>22</v>
      </c>
      <c r="O91" s="10"/>
      <c r="P91" s="10">
        <v>1</v>
      </c>
      <c r="Q91" s="10"/>
      <c r="R91" s="10"/>
      <c r="S91" s="10">
        <v>6</v>
      </c>
      <c r="T91" s="10">
        <v>29</v>
      </c>
      <c r="U91" s="10"/>
    </row>
    <row r="92" spans="1:21" s="1" customFormat="1" ht="15.95" customHeight="1" x14ac:dyDescent="0.2">
      <c r="A92" s="8" t="s">
        <v>44</v>
      </c>
      <c r="B92" s="9" t="s">
        <v>45</v>
      </c>
      <c r="C92" s="10">
        <v>20</v>
      </c>
      <c r="D92" s="10">
        <v>2</v>
      </c>
      <c r="E92" s="10">
        <v>1</v>
      </c>
      <c r="F92" s="10"/>
      <c r="G92" s="10"/>
      <c r="H92" s="10"/>
      <c r="I92" s="10">
        <v>2</v>
      </c>
      <c r="J92" s="10">
        <v>4</v>
      </c>
      <c r="K92" s="10">
        <v>1</v>
      </c>
      <c r="L92" s="10"/>
      <c r="M92" s="10"/>
      <c r="N92" s="10">
        <v>6</v>
      </c>
      <c r="O92" s="10"/>
      <c r="P92" s="10"/>
      <c r="Q92" s="10"/>
      <c r="R92" s="10"/>
      <c r="S92" s="10">
        <v>3</v>
      </c>
      <c r="T92" s="10">
        <v>1</v>
      </c>
      <c r="U92" s="10"/>
    </row>
    <row r="93" spans="1:21" s="1" customFormat="1" ht="15.95" customHeight="1" x14ac:dyDescent="0.2">
      <c r="A93" s="8" t="s">
        <v>132</v>
      </c>
      <c r="B93" s="9" t="s">
        <v>133</v>
      </c>
      <c r="C93" s="10">
        <v>27</v>
      </c>
      <c r="D93" s="10"/>
      <c r="E93" s="10"/>
      <c r="F93" s="10"/>
      <c r="G93" s="10">
        <v>1</v>
      </c>
      <c r="H93" s="10"/>
      <c r="I93" s="10">
        <v>1</v>
      </c>
      <c r="J93" s="10">
        <v>7</v>
      </c>
      <c r="K93" s="10">
        <v>1</v>
      </c>
      <c r="L93" s="10">
        <v>7</v>
      </c>
      <c r="M93" s="10"/>
      <c r="N93" s="10">
        <v>3</v>
      </c>
      <c r="O93" s="10"/>
      <c r="P93" s="10"/>
      <c r="Q93" s="10"/>
      <c r="R93" s="10"/>
      <c r="S93" s="10">
        <v>3</v>
      </c>
      <c r="T93" s="10">
        <v>4</v>
      </c>
      <c r="U93" s="10"/>
    </row>
    <row r="94" spans="1:21" s="1" customFormat="1" ht="15.95" customHeight="1" x14ac:dyDescent="0.2">
      <c r="A94" s="8" t="s">
        <v>88</v>
      </c>
      <c r="B94" s="9" t="s">
        <v>89</v>
      </c>
      <c r="C94" s="10">
        <v>29</v>
      </c>
      <c r="D94" s="10"/>
      <c r="E94" s="10"/>
      <c r="F94" s="10"/>
      <c r="G94" s="10"/>
      <c r="H94" s="10"/>
      <c r="I94" s="10">
        <v>6</v>
      </c>
      <c r="J94" s="10">
        <v>3</v>
      </c>
      <c r="K94" s="10">
        <v>4</v>
      </c>
      <c r="L94" s="10">
        <v>4</v>
      </c>
      <c r="M94" s="10"/>
      <c r="N94" s="10">
        <v>9</v>
      </c>
      <c r="O94" s="10"/>
      <c r="P94" s="10"/>
      <c r="Q94" s="10"/>
      <c r="R94" s="10"/>
      <c r="S94" s="10">
        <v>3</v>
      </c>
      <c r="T94" s="10"/>
      <c r="U94" s="10"/>
    </row>
    <row r="95" spans="1:21" s="1" customFormat="1" ht="15.95" customHeight="1" x14ac:dyDescent="0.2">
      <c r="A95" s="8" t="s">
        <v>220</v>
      </c>
      <c r="B95" s="9" t="s">
        <v>221</v>
      </c>
      <c r="C95" s="10">
        <v>78</v>
      </c>
      <c r="D95" s="10">
        <v>4</v>
      </c>
      <c r="E95" s="10">
        <v>1</v>
      </c>
      <c r="F95" s="10"/>
      <c r="G95" s="10">
        <v>4</v>
      </c>
      <c r="H95" s="10"/>
      <c r="I95" s="10">
        <v>8</v>
      </c>
      <c r="J95" s="10">
        <v>15</v>
      </c>
      <c r="K95" s="10">
        <v>2</v>
      </c>
      <c r="L95" s="10">
        <v>13</v>
      </c>
      <c r="M95" s="10"/>
      <c r="N95" s="10">
        <v>18</v>
      </c>
      <c r="O95" s="10"/>
      <c r="P95" s="10"/>
      <c r="Q95" s="10"/>
      <c r="R95" s="10"/>
      <c r="S95" s="10">
        <v>5</v>
      </c>
      <c r="T95" s="10">
        <v>8</v>
      </c>
      <c r="U95" s="10"/>
    </row>
    <row r="96" spans="1:21" s="1" customFormat="1" ht="15.95" customHeight="1" x14ac:dyDescent="0.2">
      <c r="A96" s="8" t="s">
        <v>174</v>
      </c>
      <c r="B96" s="9" t="s">
        <v>175</v>
      </c>
      <c r="C96" s="10">
        <v>84</v>
      </c>
      <c r="D96" s="10">
        <v>2</v>
      </c>
      <c r="E96" s="10">
        <v>2</v>
      </c>
      <c r="F96" s="10"/>
      <c r="G96" s="10"/>
      <c r="H96" s="10"/>
      <c r="I96" s="10">
        <v>5</v>
      </c>
      <c r="J96" s="10">
        <v>6</v>
      </c>
      <c r="K96" s="10">
        <v>12</v>
      </c>
      <c r="L96" s="10">
        <v>18</v>
      </c>
      <c r="M96" s="10"/>
      <c r="N96" s="10">
        <v>13</v>
      </c>
      <c r="O96" s="10"/>
      <c r="P96" s="10"/>
      <c r="Q96" s="10"/>
      <c r="R96" s="10"/>
      <c r="S96" s="10">
        <v>3</v>
      </c>
      <c r="T96" s="10">
        <v>23</v>
      </c>
      <c r="U96" s="10"/>
    </row>
    <row r="97" spans="1:21" s="1" customFormat="1" ht="15.95" customHeight="1" x14ac:dyDescent="0.2">
      <c r="A97" s="8" t="s">
        <v>134</v>
      </c>
      <c r="B97" s="9" t="s">
        <v>135</v>
      </c>
      <c r="C97" s="10">
        <v>104</v>
      </c>
      <c r="D97" s="10">
        <v>1</v>
      </c>
      <c r="E97" s="10"/>
      <c r="F97" s="10"/>
      <c r="G97" s="10">
        <v>5</v>
      </c>
      <c r="H97" s="10">
        <v>1</v>
      </c>
      <c r="I97" s="10">
        <v>11</v>
      </c>
      <c r="J97" s="10">
        <v>17</v>
      </c>
      <c r="K97" s="10">
        <v>5</v>
      </c>
      <c r="L97" s="10">
        <v>19</v>
      </c>
      <c r="M97" s="10"/>
      <c r="N97" s="10">
        <v>15</v>
      </c>
      <c r="O97" s="10"/>
      <c r="P97" s="10">
        <v>2</v>
      </c>
      <c r="Q97" s="10"/>
      <c r="R97" s="10"/>
      <c r="S97" s="10">
        <v>12</v>
      </c>
      <c r="T97" s="10">
        <v>16</v>
      </c>
      <c r="U97" s="10"/>
    </row>
    <row r="98" spans="1:21" s="1" customFormat="1" ht="15.95" customHeight="1" x14ac:dyDescent="0.2">
      <c r="A98" s="8" t="s">
        <v>46</v>
      </c>
      <c r="B98" s="9" t="s">
        <v>47</v>
      </c>
      <c r="C98" s="10">
        <v>20</v>
      </c>
      <c r="D98" s="10">
        <v>1</v>
      </c>
      <c r="E98" s="10"/>
      <c r="F98" s="10"/>
      <c r="G98" s="10"/>
      <c r="H98" s="10"/>
      <c r="I98" s="10">
        <v>1</v>
      </c>
      <c r="J98" s="10">
        <v>6</v>
      </c>
      <c r="K98" s="10"/>
      <c r="L98" s="10">
        <v>2</v>
      </c>
      <c r="M98" s="10"/>
      <c r="N98" s="10">
        <v>5</v>
      </c>
      <c r="O98" s="10"/>
      <c r="P98" s="10"/>
      <c r="Q98" s="10"/>
      <c r="R98" s="10"/>
      <c r="S98" s="10">
        <v>2</v>
      </c>
      <c r="T98" s="10">
        <v>3</v>
      </c>
      <c r="U98" s="10"/>
    </row>
    <row r="99" spans="1:21" s="1" customFormat="1" ht="15.95" customHeight="1" x14ac:dyDescent="0.2">
      <c r="A99" s="8" t="s">
        <v>202</v>
      </c>
      <c r="B99" s="9" t="s">
        <v>203</v>
      </c>
      <c r="C99" s="10">
        <v>14</v>
      </c>
      <c r="D99" s="10"/>
      <c r="E99" s="10"/>
      <c r="F99" s="10"/>
      <c r="G99" s="10"/>
      <c r="H99" s="10"/>
      <c r="I99" s="10">
        <v>1</v>
      </c>
      <c r="J99" s="10">
        <v>6</v>
      </c>
      <c r="K99" s="10"/>
      <c r="L99" s="10">
        <v>1</v>
      </c>
      <c r="M99" s="10"/>
      <c r="N99" s="10">
        <v>3</v>
      </c>
      <c r="O99" s="10"/>
      <c r="P99" s="10"/>
      <c r="Q99" s="10"/>
      <c r="R99" s="10"/>
      <c r="S99" s="10"/>
      <c r="T99" s="10">
        <v>3</v>
      </c>
      <c r="U99" s="10"/>
    </row>
    <row r="100" spans="1:21" s="1" customFormat="1" ht="15.95" customHeight="1" x14ac:dyDescent="0.2">
      <c r="A100" s="8" t="s">
        <v>16</v>
      </c>
      <c r="B100" s="9" t="s">
        <v>17</v>
      </c>
      <c r="C100" s="10">
        <v>35</v>
      </c>
      <c r="D100" s="10">
        <v>3</v>
      </c>
      <c r="E100" s="10">
        <v>2</v>
      </c>
      <c r="F100" s="10"/>
      <c r="G100" s="10"/>
      <c r="H100" s="10">
        <v>1</v>
      </c>
      <c r="I100" s="10"/>
      <c r="J100" s="10">
        <v>3</v>
      </c>
      <c r="K100" s="10">
        <v>1</v>
      </c>
      <c r="L100" s="10">
        <v>9</v>
      </c>
      <c r="M100" s="10"/>
      <c r="N100" s="10">
        <v>5</v>
      </c>
      <c r="O100" s="10">
        <v>1</v>
      </c>
      <c r="P100" s="10">
        <v>2</v>
      </c>
      <c r="Q100" s="10"/>
      <c r="R100" s="10"/>
      <c r="S100" s="10"/>
      <c r="T100" s="10">
        <v>8</v>
      </c>
      <c r="U100" s="10"/>
    </row>
    <row r="101" spans="1:21" s="1" customFormat="1" ht="15.95" customHeight="1" x14ac:dyDescent="0.2">
      <c r="A101" s="8" t="s">
        <v>136</v>
      </c>
      <c r="B101" s="9" t="s">
        <v>137</v>
      </c>
      <c r="C101" s="10">
        <v>36</v>
      </c>
      <c r="D101" s="10"/>
      <c r="E101" s="10"/>
      <c r="F101" s="10">
        <v>1</v>
      </c>
      <c r="G101" s="10">
        <v>1</v>
      </c>
      <c r="H101" s="10"/>
      <c r="I101" s="10">
        <v>1</v>
      </c>
      <c r="J101" s="10">
        <v>4</v>
      </c>
      <c r="K101" s="10">
        <v>1</v>
      </c>
      <c r="L101" s="10">
        <v>6</v>
      </c>
      <c r="M101" s="10"/>
      <c r="N101" s="10">
        <v>9</v>
      </c>
      <c r="O101" s="10"/>
      <c r="P101" s="10"/>
      <c r="Q101" s="10"/>
      <c r="R101" s="10"/>
      <c r="S101" s="10">
        <v>2</v>
      </c>
      <c r="T101" s="10">
        <v>11</v>
      </c>
      <c r="U101" s="10"/>
    </row>
    <row r="102" spans="1:21" s="1" customFormat="1" ht="15.95" customHeight="1" x14ac:dyDescent="0.2">
      <c r="A102" s="8" t="s">
        <v>18</v>
      </c>
      <c r="B102" s="9" t="s">
        <v>19</v>
      </c>
      <c r="C102" s="10">
        <v>243</v>
      </c>
      <c r="D102" s="10">
        <v>10</v>
      </c>
      <c r="E102" s="10">
        <v>12</v>
      </c>
      <c r="F102" s="10">
        <v>1</v>
      </c>
      <c r="G102" s="10">
        <v>7</v>
      </c>
      <c r="H102" s="10"/>
      <c r="I102" s="10">
        <v>9</v>
      </c>
      <c r="J102" s="10">
        <v>36</v>
      </c>
      <c r="K102" s="10">
        <v>17</v>
      </c>
      <c r="L102" s="10">
        <v>64</v>
      </c>
      <c r="M102" s="10"/>
      <c r="N102" s="10">
        <v>27</v>
      </c>
      <c r="O102" s="10">
        <v>1</v>
      </c>
      <c r="P102" s="10">
        <v>1</v>
      </c>
      <c r="Q102" s="10"/>
      <c r="R102" s="10"/>
      <c r="S102" s="10">
        <v>17</v>
      </c>
      <c r="T102" s="10">
        <v>41</v>
      </c>
      <c r="U102" s="10"/>
    </row>
    <row r="103" spans="1:21" s="1" customFormat="1" ht="15.95" customHeight="1" x14ac:dyDescent="0.2">
      <c r="A103" s="8" t="s">
        <v>138</v>
      </c>
      <c r="B103" s="9" t="s">
        <v>139</v>
      </c>
      <c r="C103" s="10">
        <v>24</v>
      </c>
      <c r="D103" s="10">
        <v>1</v>
      </c>
      <c r="E103" s="10"/>
      <c r="F103" s="10"/>
      <c r="G103" s="10">
        <v>1</v>
      </c>
      <c r="H103" s="10"/>
      <c r="I103" s="10">
        <v>3</v>
      </c>
      <c r="J103" s="10">
        <v>2</v>
      </c>
      <c r="K103" s="10"/>
      <c r="L103" s="10">
        <v>7</v>
      </c>
      <c r="M103" s="10"/>
      <c r="N103" s="10">
        <v>2</v>
      </c>
      <c r="O103" s="10"/>
      <c r="P103" s="10"/>
      <c r="Q103" s="10"/>
      <c r="R103" s="10"/>
      <c r="S103" s="10">
        <v>3</v>
      </c>
      <c r="T103" s="10">
        <v>5</v>
      </c>
      <c r="U103" s="10"/>
    </row>
    <row r="104" spans="1:21" s="1" customFormat="1" ht="15.95" customHeight="1" x14ac:dyDescent="0.2">
      <c r="A104" s="8" t="s">
        <v>140</v>
      </c>
      <c r="B104" s="9" t="s">
        <v>141</v>
      </c>
      <c r="C104" s="10">
        <v>128</v>
      </c>
      <c r="D104" s="10">
        <v>5</v>
      </c>
      <c r="E104" s="10">
        <v>6</v>
      </c>
      <c r="F104" s="10"/>
      <c r="G104" s="10">
        <v>3</v>
      </c>
      <c r="H104" s="10"/>
      <c r="I104" s="10">
        <v>14</v>
      </c>
      <c r="J104" s="10">
        <v>15</v>
      </c>
      <c r="K104" s="10">
        <v>5</v>
      </c>
      <c r="L104" s="10">
        <v>17</v>
      </c>
      <c r="M104" s="10"/>
      <c r="N104" s="10">
        <v>20</v>
      </c>
      <c r="O104" s="10"/>
      <c r="P104" s="10">
        <v>1</v>
      </c>
      <c r="Q104" s="10"/>
      <c r="R104" s="10"/>
      <c r="S104" s="10">
        <v>6</v>
      </c>
      <c r="T104" s="10">
        <v>36</v>
      </c>
      <c r="U104" s="10"/>
    </row>
    <row r="105" spans="1:21" s="1" customFormat="1" ht="15.95" customHeight="1" x14ac:dyDescent="0.2">
      <c r="A105" s="8" t="s">
        <v>38</v>
      </c>
      <c r="B105" s="9" t="s">
        <v>39</v>
      </c>
      <c r="C105" s="10">
        <v>13</v>
      </c>
      <c r="D105" s="10"/>
      <c r="E105" s="10"/>
      <c r="F105" s="10"/>
      <c r="G105" s="10"/>
      <c r="H105" s="10"/>
      <c r="I105" s="10">
        <v>3</v>
      </c>
      <c r="J105" s="10">
        <v>3</v>
      </c>
      <c r="K105" s="10">
        <v>2</v>
      </c>
      <c r="L105" s="10">
        <v>2</v>
      </c>
      <c r="M105" s="10"/>
      <c r="N105" s="10">
        <v>3</v>
      </c>
      <c r="O105" s="10"/>
      <c r="P105" s="10"/>
      <c r="Q105" s="10"/>
      <c r="R105" s="10"/>
      <c r="S105" s="10"/>
      <c r="T105" s="10"/>
      <c r="U105" s="10"/>
    </row>
    <row r="106" spans="1:21" s="1" customFormat="1" ht="15.95" customHeight="1" x14ac:dyDescent="0.2">
      <c r="A106" s="8" t="s">
        <v>222</v>
      </c>
      <c r="B106" s="9" t="s">
        <v>223</v>
      </c>
      <c r="C106" s="10">
        <v>11</v>
      </c>
      <c r="D106" s="10"/>
      <c r="E106" s="10"/>
      <c r="F106" s="10"/>
      <c r="G106" s="10">
        <v>2</v>
      </c>
      <c r="H106" s="10"/>
      <c r="I106" s="10">
        <v>1</v>
      </c>
      <c r="J106" s="10">
        <v>2</v>
      </c>
      <c r="K106" s="10">
        <v>1</v>
      </c>
      <c r="L106" s="10">
        <v>2</v>
      </c>
      <c r="M106" s="10"/>
      <c r="N106" s="10">
        <v>1</v>
      </c>
      <c r="O106" s="10"/>
      <c r="P106" s="10"/>
      <c r="Q106" s="10"/>
      <c r="R106" s="10"/>
      <c r="S106" s="10"/>
      <c r="T106" s="10">
        <v>2</v>
      </c>
      <c r="U106" s="10"/>
    </row>
    <row r="107" spans="1:21" s="1" customFormat="1" ht="15.95" customHeight="1" x14ac:dyDescent="0.2">
      <c r="A107" s="8" t="s">
        <v>142</v>
      </c>
      <c r="B107" s="9" t="s">
        <v>143</v>
      </c>
      <c r="C107" s="10">
        <v>888</v>
      </c>
      <c r="D107" s="10">
        <v>30</v>
      </c>
      <c r="E107" s="10">
        <v>10</v>
      </c>
      <c r="F107" s="10">
        <v>5</v>
      </c>
      <c r="G107" s="10">
        <v>16</v>
      </c>
      <c r="H107" s="10">
        <v>1</v>
      </c>
      <c r="I107" s="10">
        <v>76</v>
      </c>
      <c r="J107" s="10">
        <v>129</v>
      </c>
      <c r="K107" s="10">
        <v>60</v>
      </c>
      <c r="L107" s="10">
        <v>161</v>
      </c>
      <c r="M107" s="10"/>
      <c r="N107" s="10">
        <v>126</v>
      </c>
      <c r="O107" s="10">
        <v>2</v>
      </c>
      <c r="P107" s="10">
        <v>7</v>
      </c>
      <c r="Q107" s="10"/>
      <c r="R107" s="10"/>
      <c r="S107" s="10">
        <v>38</v>
      </c>
      <c r="T107" s="10">
        <v>227</v>
      </c>
      <c r="U107" s="10"/>
    </row>
    <row r="108" spans="1:21" s="1" customFormat="1" ht="15.95" customHeight="1" x14ac:dyDescent="0.2">
      <c r="A108" s="8" t="s">
        <v>204</v>
      </c>
      <c r="B108" s="9" t="s">
        <v>205</v>
      </c>
      <c r="C108" s="10">
        <v>50</v>
      </c>
      <c r="D108" s="10">
        <v>1</v>
      </c>
      <c r="E108" s="10">
        <v>1</v>
      </c>
      <c r="F108" s="10">
        <v>2</v>
      </c>
      <c r="G108" s="10"/>
      <c r="H108" s="10"/>
      <c r="I108" s="10">
        <v>2</v>
      </c>
      <c r="J108" s="10">
        <v>7</v>
      </c>
      <c r="K108" s="10">
        <v>6</v>
      </c>
      <c r="L108" s="10">
        <v>12</v>
      </c>
      <c r="M108" s="10"/>
      <c r="N108" s="10">
        <v>9</v>
      </c>
      <c r="O108" s="10"/>
      <c r="P108" s="10"/>
      <c r="Q108" s="10"/>
      <c r="R108" s="10"/>
      <c r="S108" s="10">
        <v>2</v>
      </c>
      <c r="T108" s="10">
        <v>8</v>
      </c>
      <c r="U108" s="10"/>
    </row>
    <row r="109" spans="1:21" s="1" customFormat="1" ht="15.95" customHeight="1" x14ac:dyDescent="0.2">
      <c r="A109" s="8" t="s">
        <v>20</v>
      </c>
      <c r="B109" s="9" t="s">
        <v>21</v>
      </c>
      <c r="C109" s="10">
        <v>49</v>
      </c>
      <c r="D109" s="10">
        <v>1</v>
      </c>
      <c r="E109" s="10">
        <v>1</v>
      </c>
      <c r="F109" s="10"/>
      <c r="G109" s="10">
        <v>2</v>
      </c>
      <c r="H109" s="10"/>
      <c r="I109" s="10">
        <v>1</v>
      </c>
      <c r="J109" s="10">
        <v>4</v>
      </c>
      <c r="K109" s="10"/>
      <c r="L109" s="10">
        <v>10</v>
      </c>
      <c r="M109" s="10"/>
      <c r="N109" s="10">
        <v>7</v>
      </c>
      <c r="O109" s="10"/>
      <c r="P109" s="10"/>
      <c r="Q109" s="10"/>
      <c r="R109" s="10"/>
      <c r="S109" s="10">
        <v>10</v>
      </c>
      <c r="T109" s="10">
        <v>13</v>
      </c>
      <c r="U109" s="10"/>
    </row>
    <row r="110" spans="1:21" s="1" customFormat="1" ht="15.95" customHeight="1" x14ac:dyDescent="0.2">
      <c r="A110" s="8" t="s">
        <v>22</v>
      </c>
      <c r="B110" s="9" t="s">
        <v>23</v>
      </c>
      <c r="C110" s="10">
        <v>106</v>
      </c>
      <c r="D110" s="10">
        <v>2</v>
      </c>
      <c r="E110" s="10">
        <v>4</v>
      </c>
      <c r="F110" s="10">
        <v>2</v>
      </c>
      <c r="G110" s="10">
        <v>3</v>
      </c>
      <c r="H110" s="10"/>
      <c r="I110" s="10">
        <v>11</v>
      </c>
      <c r="J110" s="10">
        <v>15</v>
      </c>
      <c r="K110" s="10">
        <v>8</v>
      </c>
      <c r="L110" s="10">
        <v>21</v>
      </c>
      <c r="M110" s="10"/>
      <c r="N110" s="10">
        <v>17</v>
      </c>
      <c r="O110" s="10"/>
      <c r="P110" s="10"/>
      <c r="Q110" s="10"/>
      <c r="R110" s="10"/>
      <c r="S110" s="10">
        <v>4</v>
      </c>
      <c r="T110" s="10">
        <v>19</v>
      </c>
      <c r="U110" s="10"/>
    </row>
    <row r="111" spans="1:21" s="1" customFormat="1" ht="15.95" customHeight="1" x14ac:dyDescent="0.2">
      <c r="A111" s="4" t="s">
        <v>224</v>
      </c>
      <c r="B111" s="5" t="s">
        <v>225</v>
      </c>
      <c r="C111" s="6">
        <v>19</v>
      </c>
      <c r="D111" s="6"/>
      <c r="E111" s="6">
        <v>1</v>
      </c>
      <c r="F111" s="6"/>
      <c r="G111" s="6">
        <v>1</v>
      </c>
      <c r="H111" s="6"/>
      <c r="I111" s="6">
        <v>4</v>
      </c>
      <c r="J111" s="6">
        <v>2</v>
      </c>
      <c r="K111" s="6">
        <v>2</v>
      </c>
      <c r="L111" s="6">
        <v>2</v>
      </c>
      <c r="M111" s="6"/>
      <c r="N111" s="6">
        <v>3</v>
      </c>
      <c r="O111" s="6">
        <v>2</v>
      </c>
      <c r="P111" s="6"/>
      <c r="Q111" s="6"/>
      <c r="R111" s="6"/>
      <c r="S111" s="6">
        <v>2</v>
      </c>
      <c r="T111" s="6"/>
      <c r="U111" s="6"/>
    </row>
    <row r="112" spans="1:21" s="1" customFormat="1" ht="15.95" customHeight="1" x14ac:dyDescent="0.2">
      <c r="A112" s="4" t="s">
        <v>48</v>
      </c>
      <c r="B112" s="5" t="s">
        <v>49</v>
      </c>
      <c r="C112" s="6">
        <v>35</v>
      </c>
      <c r="D112" s="6"/>
      <c r="E112" s="6"/>
      <c r="F112" s="6"/>
      <c r="G112" s="6">
        <v>1</v>
      </c>
      <c r="H112" s="6"/>
      <c r="I112" s="6">
        <v>11</v>
      </c>
      <c r="J112" s="6">
        <v>2</v>
      </c>
      <c r="K112" s="6">
        <v>1</v>
      </c>
      <c r="L112" s="6">
        <v>7</v>
      </c>
      <c r="M112" s="6"/>
      <c r="N112" s="6">
        <v>8</v>
      </c>
      <c r="O112" s="6"/>
      <c r="P112" s="6"/>
      <c r="Q112" s="6"/>
      <c r="R112" s="6"/>
      <c r="S112" s="6">
        <v>4</v>
      </c>
      <c r="T112" s="6">
        <v>1</v>
      </c>
      <c r="U112" s="6"/>
    </row>
    <row r="113" spans="1:21" s="1" customFormat="1" ht="15.95" customHeight="1" x14ac:dyDescent="0.2">
      <c r="A113" s="14" t="s">
        <v>278</v>
      </c>
      <c r="B113" s="19" t="s">
        <v>279</v>
      </c>
      <c r="C113" s="27">
        <v>59</v>
      </c>
      <c r="D113" s="27">
        <v>1</v>
      </c>
      <c r="E113" s="27"/>
      <c r="F113" s="27"/>
      <c r="G113" s="27">
        <v>2</v>
      </c>
      <c r="H113" s="27"/>
      <c r="I113" s="27">
        <v>15</v>
      </c>
      <c r="J113" s="27">
        <v>10</v>
      </c>
      <c r="K113" s="27">
        <v>5</v>
      </c>
      <c r="L113" s="27">
        <v>5</v>
      </c>
      <c r="M113" s="27"/>
      <c r="N113" s="27">
        <v>10</v>
      </c>
      <c r="O113" s="27"/>
      <c r="P113" s="27"/>
      <c r="Q113" s="27"/>
      <c r="R113" s="27"/>
      <c r="S113" s="27">
        <v>3</v>
      </c>
      <c r="T113" s="27">
        <v>8</v>
      </c>
      <c r="U113" s="27"/>
    </row>
    <row r="114" spans="1:21" s="1" customFormat="1" ht="15.95" customHeight="1" x14ac:dyDescent="0.2">
      <c r="A114" s="14" t="s">
        <v>76</v>
      </c>
      <c r="B114" s="20" t="s">
        <v>77</v>
      </c>
      <c r="C114" s="26">
        <v>14</v>
      </c>
      <c r="D114" s="26"/>
      <c r="E114" s="26">
        <v>1</v>
      </c>
      <c r="F114" s="26"/>
      <c r="G114" s="26"/>
      <c r="H114" s="26"/>
      <c r="I114" s="26">
        <v>2</v>
      </c>
      <c r="J114" s="26"/>
      <c r="K114" s="26">
        <v>2</v>
      </c>
      <c r="L114" s="26">
        <v>3</v>
      </c>
      <c r="M114" s="26"/>
      <c r="N114" s="26">
        <v>3</v>
      </c>
      <c r="O114" s="26"/>
      <c r="P114" s="26"/>
      <c r="Q114" s="26"/>
      <c r="R114" s="26"/>
      <c r="S114" s="26">
        <v>3</v>
      </c>
      <c r="T114" s="26"/>
      <c r="U114" s="26"/>
    </row>
    <row r="115" spans="1:21" s="1" customFormat="1" ht="15.95" customHeight="1" x14ac:dyDescent="0.2">
      <c r="A115" s="14" t="s">
        <v>206</v>
      </c>
      <c r="B115" s="19" t="s">
        <v>207</v>
      </c>
      <c r="C115" s="25">
        <v>13</v>
      </c>
      <c r="D115" s="25">
        <v>1</v>
      </c>
      <c r="E115" s="25"/>
      <c r="F115" s="26"/>
      <c r="G115" s="26"/>
      <c r="H115" s="26"/>
      <c r="I115" s="26"/>
      <c r="J115" s="26">
        <v>2</v>
      </c>
      <c r="K115" s="26">
        <v>1</v>
      </c>
      <c r="L115" s="26">
        <v>2</v>
      </c>
      <c r="M115" s="26"/>
      <c r="N115" s="26">
        <v>3</v>
      </c>
      <c r="O115" s="26"/>
      <c r="P115" s="26"/>
      <c r="Q115" s="26"/>
      <c r="R115" s="26"/>
      <c r="S115" s="26">
        <v>2</v>
      </c>
      <c r="T115" s="26">
        <v>2</v>
      </c>
      <c r="U115" s="26"/>
    </row>
    <row r="116" spans="1:21" s="1" customFormat="1" ht="15.95" customHeight="1" x14ac:dyDescent="0.2">
      <c r="A116" s="16" t="s">
        <v>144</v>
      </c>
      <c r="B116" s="22" t="s">
        <v>145</v>
      </c>
      <c r="C116" s="27">
        <v>33</v>
      </c>
      <c r="D116" s="27">
        <v>2</v>
      </c>
      <c r="E116" s="27"/>
      <c r="F116" s="27"/>
      <c r="G116" s="27">
        <v>1</v>
      </c>
      <c r="H116" s="27"/>
      <c r="I116" s="27">
        <v>3</v>
      </c>
      <c r="J116" s="27">
        <v>8</v>
      </c>
      <c r="K116" s="27">
        <v>2</v>
      </c>
      <c r="L116" s="27">
        <v>10</v>
      </c>
      <c r="M116" s="27"/>
      <c r="N116" s="27">
        <v>2</v>
      </c>
      <c r="O116" s="27"/>
      <c r="P116" s="27"/>
      <c r="Q116" s="27"/>
      <c r="R116" s="27"/>
      <c r="S116" s="27">
        <v>1</v>
      </c>
      <c r="T116" s="27">
        <v>4</v>
      </c>
      <c r="U116" s="27"/>
    </row>
    <row r="117" spans="1:21" s="1" customFormat="1" ht="15.95" customHeight="1" x14ac:dyDescent="0.2">
      <c r="A117" s="8" t="s">
        <v>244</v>
      </c>
      <c r="B117" s="9" t="s">
        <v>245</v>
      </c>
      <c r="C117" s="10">
        <v>143</v>
      </c>
      <c r="D117" s="10">
        <v>3</v>
      </c>
      <c r="E117" s="10">
        <v>1</v>
      </c>
      <c r="F117" s="10"/>
      <c r="G117" s="10">
        <v>3</v>
      </c>
      <c r="H117" s="10"/>
      <c r="I117" s="10">
        <v>20</v>
      </c>
      <c r="J117" s="10">
        <v>20</v>
      </c>
      <c r="K117" s="10">
        <v>6</v>
      </c>
      <c r="L117" s="10">
        <v>16</v>
      </c>
      <c r="M117" s="10"/>
      <c r="N117" s="10">
        <v>23</v>
      </c>
      <c r="O117" s="10">
        <v>1</v>
      </c>
      <c r="P117" s="10"/>
      <c r="Q117" s="10"/>
      <c r="R117" s="10"/>
      <c r="S117" s="10">
        <v>30</v>
      </c>
      <c r="T117" s="10">
        <v>20</v>
      </c>
      <c r="U117" s="10"/>
    </row>
    <row r="118" spans="1:21" s="1" customFormat="1" ht="15.95" customHeight="1" x14ac:dyDescent="0.2">
      <c r="A118" s="8" t="s">
        <v>246</v>
      </c>
      <c r="B118" s="9" t="s">
        <v>247</v>
      </c>
      <c r="C118" s="10">
        <v>311</v>
      </c>
      <c r="D118" s="10">
        <v>6</v>
      </c>
      <c r="E118" s="10">
        <v>5</v>
      </c>
      <c r="F118" s="10">
        <v>2</v>
      </c>
      <c r="G118" s="10">
        <v>8</v>
      </c>
      <c r="H118" s="10"/>
      <c r="I118" s="10">
        <v>61</v>
      </c>
      <c r="J118" s="10">
        <v>54</v>
      </c>
      <c r="K118" s="10">
        <v>15</v>
      </c>
      <c r="L118" s="10">
        <v>40</v>
      </c>
      <c r="M118" s="10"/>
      <c r="N118" s="10">
        <v>67</v>
      </c>
      <c r="O118" s="10">
        <v>1</v>
      </c>
      <c r="P118" s="10">
        <v>1</v>
      </c>
      <c r="Q118" s="10"/>
      <c r="R118" s="10"/>
      <c r="S118" s="10">
        <v>33</v>
      </c>
      <c r="T118" s="10">
        <v>18</v>
      </c>
      <c r="U118" s="10"/>
    </row>
    <row r="119" spans="1:21" s="1" customFormat="1" ht="15.95" customHeight="1" x14ac:dyDescent="0.2">
      <c r="A119" s="8" t="s">
        <v>248</v>
      </c>
      <c r="B119" s="9" t="s">
        <v>249</v>
      </c>
      <c r="C119" s="10">
        <v>126</v>
      </c>
      <c r="D119" s="10">
        <v>1</v>
      </c>
      <c r="E119" s="10">
        <v>3</v>
      </c>
      <c r="F119" s="10">
        <v>1</v>
      </c>
      <c r="G119" s="10"/>
      <c r="H119" s="10"/>
      <c r="I119" s="10">
        <v>17</v>
      </c>
      <c r="J119" s="10">
        <v>19</v>
      </c>
      <c r="K119" s="10">
        <v>10</v>
      </c>
      <c r="L119" s="10">
        <v>17</v>
      </c>
      <c r="M119" s="10"/>
      <c r="N119" s="10">
        <v>31</v>
      </c>
      <c r="O119" s="10"/>
      <c r="P119" s="10"/>
      <c r="Q119" s="10"/>
      <c r="R119" s="10"/>
      <c r="S119" s="10">
        <v>18</v>
      </c>
      <c r="T119" s="10">
        <v>9</v>
      </c>
      <c r="U119" s="10"/>
    </row>
    <row r="120" spans="1:21" s="1" customFormat="1" ht="15.95" customHeight="1" x14ac:dyDescent="0.2">
      <c r="A120" s="8" t="s">
        <v>70</v>
      </c>
      <c r="B120" s="9" t="s">
        <v>71</v>
      </c>
      <c r="C120" s="10">
        <v>2225</v>
      </c>
      <c r="D120" s="10">
        <v>38</v>
      </c>
      <c r="E120" s="10">
        <v>35</v>
      </c>
      <c r="F120" s="10">
        <v>7</v>
      </c>
      <c r="G120" s="10">
        <v>31</v>
      </c>
      <c r="H120" s="10">
        <v>1</v>
      </c>
      <c r="I120" s="10">
        <v>362</v>
      </c>
      <c r="J120" s="10">
        <v>478</v>
      </c>
      <c r="K120" s="10">
        <v>97</v>
      </c>
      <c r="L120" s="10">
        <v>242</v>
      </c>
      <c r="M120" s="10"/>
      <c r="N120" s="10">
        <v>403</v>
      </c>
      <c r="O120" s="10">
        <v>9</v>
      </c>
      <c r="P120" s="10">
        <v>5</v>
      </c>
      <c r="Q120" s="10"/>
      <c r="R120" s="10"/>
      <c r="S120" s="10">
        <v>260</v>
      </c>
      <c r="T120" s="10">
        <v>257</v>
      </c>
      <c r="U120" s="10"/>
    </row>
    <row r="121" spans="1:21" s="1" customFormat="1" ht="15.95" customHeight="1" x14ac:dyDescent="0.2">
      <c r="A121" s="8" t="s">
        <v>146</v>
      </c>
      <c r="B121" s="9" t="s">
        <v>147</v>
      </c>
      <c r="C121" s="10">
        <v>34</v>
      </c>
      <c r="D121" s="10">
        <v>1</v>
      </c>
      <c r="E121" s="10"/>
      <c r="F121" s="10"/>
      <c r="G121" s="10">
        <v>2</v>
      </c>
      <c r="H121" s="10"/>
      <c r="I121" s="10">
        <v>2</v>
      </c>
      <c r="J121" s="10">
        <v>7</v>
      </c>
      <c r="K121" s="10">
        <v>1</v>
      </c>
      <c r="L121" s="10">
        <v>9</v>
      </c>
      <c r="M121" s="10"/>
      <c r="N121" s="10">
        <v>5</v>
      </c>
      <c r="O121" s="10"/>
      <c r="P121" s="10"/>
      <c r="Q121" s="10"/>
      <c r="R121" s="10"/>
      <c r="S121" s="10">
        <v>3</v>
      </c>
      <c r="T121" s="10">
        <v>4</v>
      </c>
      <c r="U121" s="10"/>
    </row>
    <row r="122" spans="1:21" s="1" customFormat="1" ht="15.95" customHeight="1" x14ac:dyDescent="0.2">
      <c r="A122" s="4" t="s">
        <v>24</v>
      </c>
      <c r="B122" s="5" t="s">
        <v>25</v>
      </c>
      <c r="C122" s="6">
        <v>60</v>
      </c>
      <c r="D122" s="6">
        <v>4</v>
      </c>
      <c r="E122" s="6"/>
      <c r="F122" s="6"/>
      <c r="G122" s="6">
        <v>1</v>
      </c>
      <c r="H122" s="6"/>
      <c r="I122" s="6">
        <v>10</v>
      </c>
      <c r="J122" s="6">
        <v>8</v>
      </c>
      <c r="K122" s="6">
        <v>2</v>
      </c>
      <c r="L122" s="6">
        <v>18</v>
      </c>
      <c r="M122" s="6"/>
      <c r="N122" s="6">
        <v>6</v>
      </c>
      <c r="O122" s="6"/>
      <c r="P122" s="6"/>
      <c r="Q122" s="6"/>
      <c r="R122" s="6"/>
      <c r="S122" s="6">
        <v>1</v>
      </c>
      <c r="T122" s="6">
        <v>10</v>
      </c>
      <c r="U122" s="6"/>
    </row>
    <row r="123" spans="1:21" s="1" customFormat="1" ht="15.95" customHeight="1" x14ac:dyDescent="0.2">
      <c r="A123" s="4" t="s">
        <v>90</v>
      </c>
      <c r="B123" s="5" t="s">
        <v>91</v>
      </c>
      <c r="C123" s="6">
        <v>21</v>
      </c>
      <c r="D123" s="6">
        <v>1</v>
      </c>
      <c r="E123" s="6"/>
      <c r="F123" s="6"/>
      <c r="G123" s="6"/>
      <c r="H123" s="6"/>
      <c r="I123" s="6">
        <v>4</v>
      </c>
      <c r="J123" s="6">
        <v>2</v>
      </c>
      <c r="K123" s="6">
        <v>1</v>
      </c>
      <c r="L123" s="6">
        <v>2</v>
      </c>
      <c r="M123" s="6"/>
      <c r="N123" s="6">
        <v>4</v>
      </c>
      <c r="O123" s="6"/>
      <c r="P123" s="6"/>
      <c r="Q123" s="6"/>
      <c r="R123" s="6"/>
      <c r="S123" s="6">
        <v>4</v>
      </c>
      <c r="T123" s="6">
        <v>3</v>
      </c>
      <c r="U123" s="6"/>
    </row>
    <row r="124" spans="1:21" s="1" customFormat="1" ht="15.95" customHeight="1" x14ac:dyDescent="0.2">
      <c r="A124" s="14" t="s">
        <v>280</v>
      </c>
      <c r="B124" s="19" t="s">
        <v>281</v>
      </c>
      <c r="C124" s="27">
        <v>19</v>
      </c>
      <c r="D124" s="27"/>
      <c r="E124" s="27">
        <v>1</v>
      </c>
      <c r="F124" s="27"/>
      <c r="G124" s="27"/>
      <c r="H124" s="27"/>
      <c r="I124" s="27">
        <v>1</v>
      </c>
      <c r="J124" s="27">
        <v>2</v>
      </c>
      <c r="K124" s="27"/>
      <c r="L124" s="27">
        <v>1</v>
      </c>
      <c r="M124" s="27"/>
      <c r="N124" s="27">
        <v>6</v>
      </c>
      <c r="O124" s="27"/>
      <c r="P124" s="27"/>
      <c r="Q124" s="27"/>
      <c r="R124" s="27"/>
      <c r="S124" s="27">
        <v>4</v>
      </c>
      <c r="T124" s="27">
        <v>4</v>
      </c>
      <c r="U124" s="27"/>
    </row>
    <row r="125" spans="1:21" s="1" customFormat="1" ht="15.95" customHeight="1" x14ac:dyDescent="0.2">
      <c r="A125" s="14" t="s">
        <v>26</v>
      </c>
      <c r="B125" s="20" t="s">
        <v>27</v>
      </c>
      <c r="C125" s="26">
        <v>36</v>
      </c>
      <c r="D125" s="26">
        <v>2</v>
      </c>
      <c r="E125" s="26">
        <v>2</v>
      </c>
      <c r="F125" s="26">
        <v>2</v>
      </c>
      <c r="G125" s="26">
        <v>2</v>
      </c>
      <c r="H125" s="26"/>
      <c r="I125" s="26">
        <v>4</v>
      </c>
      <c r="J125" s="26">
        <v>6</v>
      </c>
      <c r="K125" s="26">
        <v>1</v>
      </c>
      <c r="L125" s="26">
        <v>6</v>
      </c>
      <c r="M125" s="26"/>
      <c r="N125" s="26">
        <v>5</v>
      </c>
      <c r="O125" s="26">
        <v>1</v>
      </c>
      <c r="P125" s="26"/>
      <c r="Q125" s="26"/>
      <c r="R125" s="26"/>
      <c r="S125" s="26">
        <v>3</v>
      </c>
      <c r="T125" s="26">
        <v>2</v>
      </c>
      <c r="U125" s="26"/>
    </row>
    <row r="126" spans="1:21" s="1" customFormat="1" ht="15.95" customHeight="1" x14ac:dyDescent="0.2">
      <c r="A126" s="14" t="s">
        <v>176</v>
      </c>
      <c r="B126" s="19" t="s">
        <v>177</v>
      </c>
      <c r="C126" s="25">
        <v>48</v>
      </c>
      <c r="D126" s="25">
        <v>3</v>
      </c>
      <c r="E126" s="25">
        <v>3</v>
      </c>
      <c r="F126" s="26"/>
      <c r="G126" s="26"/>
      <c r="H126" s="26"/>
      <c r="I126" s="26">
        <v>2</v>
      </c>
      <c r="J126" s="26">
        <v>9</v>
      </c>
      <c r="K126" s="26">
        <v>3</v>
      </c>
      <c r="L126" s="26">
        <v>7</v>
      </c>
      <c r="M126" s="26"/>
      <c r="N126" s="26">
        <v>6</v>
      </c>
      <c r="O126" s="26"/>
      <c r="P126" s="26"/>
      <c r="Q126" s="26"/>
      <c r="R126" s="26"/>
      <c r="S126" s="26">
        <v>4</v>
      </c>
      <c r="T126" s="26">
        <v>11</v>
      </c>
      <c r="U126" s="26"/>
    </row>
    <row r="127" spans="1:21" s="1" customFormat="1" ht="15.95" customHeight="1" x14ac:dyDescent="0.2">
      <c r="A127" s="16" t="s">
        <v>250</v>
      </c>
      <c r="B127" s="22" t="s">
        <v>251</v>
      </c>
      <c r="C127" s="27">
        <v>104</v>
      </c>
      <c r="D127" s="27"/>
      <c r="E127" s="27">
        <v>1</v>
      </c>
      <c r="F127" s="27">
        <v>1</v>
      </c>
      <c r="G127" s="27">
        <v>1</v>
      </c>
      <c r="H127" s="27"/>
      <c r="I127" s="27">
        <v>16</v>
      </c>
      <c r="J127" s="27">
        <v>16</v>
      </c>
      <c r="K127" s="27">
        <v>3</v>
      </c>
      <c r="L127" s="27">
        <v>10</v>
      </c>
      <c r="M127" s="27"/>
      <c r="N127" s="27">
        <v>29</v>
      </c>
      <c r="O127" s="27"/>
      <c r="P127" s="27">
        <v>1</v>
      </c>
      <c r="Q127" s="27"/>
      <c r="R127" s="27"/>
      <c r="S127" s="27">
        <v>17</v>
      </c>
      <c r="T127" s="27">
        <v>9</v>
      </c>
      <c r="U127" s="27"/>
    </row>
    <row r="128" spans="1:21" s="1" customFormat="1" ht="15.95" customHeight="1" x14ac:dyDescent="0.2">
      <c r="A128" s="8" t="s">
        <v>252</v>
      </c>
      <c r="B128" s="9" t="s">
        <v>253</v>
      </c>
      <c r="C128" s="10">
        <v>14</v>
      </c>
      <c r="D128" s="10"/>
      <c r="E128" s="10"/>
      <c r="F128" s="10"/>
      <c r="G128" s="10"/>
      <c r="H128" s="10"/>
      <c r="I128" s="10">
        <v>1</v>
      </c>
      <c r="J128" s="10">
        <v>2</v>
      </c>
      <c r="K128" s="10">
        <v>1</v>
      </c>
      <c r="L128" s="10">
        <v>2</v>
      </c>
      <c r="M128" s="10"/>
      <c r="N128" s="10">
        <v>3</v>
      </c>
      <c r="O128" s="10"/>
      <c r="P128" s="10">
        <v>1</v>
      </c>
      <c r="Q128" s="10"/>
      <c r="R128" s="10"/>
      <c r="S128" s="10">
        <v>1</v>
      </c>
      <c r="T128" s="10">
        <v>3</v>
      </c>
      <c r="U128" s="10"/>
    </row>
    <row r="129" spans="1:21" s="1" customFormat="1" ht="15.95" customHeight="1" x14ac:dyDescent="0.2">
      <c r="A129" s="8" t="s">
        <v>148</v>
      </c>
      <c r="B129" s="9" t="s">
        <v>149</v>
      </c>
      <c r="C129" s="10">
        <v>261</v>
      </c>
      <c r="D129" s="10">
        <v>5</v>
      </c>
      <c r="E129" s="10">
        <v>4</v>
      </c>
      <c r="F129" s="10">
        <v>9</v>
      </c>
      <c r="G129" s="10">
        <v>5</v>
      </c>
      <c r="H129" s="10"/>
      <c r="I129" s="10">
        <v>18</v>
      </c>
      <c r="J129" s="10">
        <v>30</v>
      </c>
      <c r="K129" s="10">
        <v>23</v>
      </c>
      <c r="L129" s="10">
        <v>60</v>
      </c>
      <c r="M129" s="10"/>
      <c r="N129" s="10">
        <v>43</v>
      </c>
      <c r="O129" s="10"/>
      <c r="P129" s="10">
        <v>1</v>
      </c>
      <c r="Q129" s="10"/>
      <c r="R129" s="10"/>
      <c r="S129" s="10">
        <v>22</v>
      </c>
      <c r="T129" s="10">
        <v>41</v>
      </c>
      <c r="U129" s="10"/>
    </row>
    <row r="130" spans="1:21" s="1" customFormat="1" ht="15.95" customHeight="1" x14ac:dyDescent="0.2">
      <c r="A130" s="8" t="s">
        <v>194</v>
      </c>
      <c r="B130" s="9" t="s">
        <v>195</v>
      </c>
      <c r="C130" s="10">
        <v>32</v>
      </c>
      <c r="D130" s="10"/>
      <c r="E130" s="10">
        <v>2</v>
      </c>
      <c r="F130" s="10"/>
      <c r="G130" s="10"/>
      <c r="H130" s="10"/>
      <c r="I130" s="10">
        <v>5</v>
      </c>
      <c r="J130" s="10">
        <v>5</v>
      </c>
      <c r="K130" s="10">
        <v>3</v>
      </c>
      <c r="L130" s="10">
        <v>6</v>
      </c>
      <c r="M130" s="10"/>
      <c r="N130" s="10">
        <v>6</v>
      </c>
      <c r="O130" s="10"/>
      <c r="P130" s="10"/>
      <c r="Q130" s="10"/>
      <c r="R130" s="10"/>
      <c r="S130" s="10">
        <v>4</v>
      </c>
      <c r="T130" s="10">
        <v>1</v>
      </c>
      <c r="U130" s="10"/>
    </row>
    <row r="131" spans="1:21" s="1" customFormat="1" ht="15.95" customHeight="1" x14ac:dyDescent="0.2">
      <c r="A131" s="8" t="s">
        <v>282</v>
      </c>
      <c r="B131" s="9" t="s">
        <v>283</v>
      </c>
      <c r="C131" s="10">
        <v>171</v>
      </c>
      <c r="D131" s="10"/>
      <c r="E131" s="10">
        <v>1</v>
      </c>
      <c r="F131" s="10"/>
      <c r="G131" s="10">
        <v>2</v>
      </c>
      <c r="H131" s="10"/>
      <c r="I131" s="10">
        <v>36</v>
      </c>
      <c r="J131" s="10">
        <v>28</v>
      </c>
      <c r="K131" s="10">
        <v>15</v>
      </c>
      <c r="L131" s="10">
        <v>21</v>
      </c>
      <c r="M131" s="10"/>
      <c r="N131" s="10">
        <v>37</v>
      </c>
      <c r="O131" s="10">
        <v>1</v>
      </c>
      <c r="P131" s="10">
        <v>1</v>
      </c>
      <c r="Q131" s="10"/>
      <c r="R131" s="10"/>
      <c r="S131" s="10">
        <v>15</v>
      </c>
      <c r="T131" s="10">
        <v>14</v>
      </c>
      <c r="U131" s="10"/>
    </row>
    <row r="132" spans="1:21" s="1" customFormat="1" ht="15.95" customHeight="1" x14ac:dyDescent="0.2">
      <c r="A132" s="8" t="s">
        <v>72</v>
      </c>
      <c r="B132" s="9" t="s">
        <v>73</v>
      </c>
      <c r="C132" s="10">
        <v>49</v>
      </c>
      <c r="D132" s="10">
        <v>2</v>
      </c>
      <c r="E132" s="10"/>
      <c r="F132" s="10"/>
      <c r="G132" s="10">
        <v>1</v>
      </c>
      <c r="H132" s="10"/>
      <c r="I132" s="10">
        <v>7</v>
      </c>
      <c r="J132" s="10">
        <v>7</v>
      </c>
      <c r="K132" s="10">
        <v>1</v>
      </c>
      <c r="L132" s="10">
        <v>8</v>
      </c>
      <c r="M132" s="10"/>
      <c r="N132" s="10">
        <v>12</v>
      </c>
      <c r="O132" s="10"/>
      <c r="P132" s="10"/>
      <c r="Q132" s="10"/>
      <c r="R132" s="10"/>
      <c r="S132" s="10">
        <v>3</v>
      </c>
      <c r="T132" s="10">
        <v>8</v>
      </c>
      <c r="U132" s="10"/>
    </row>
    <row r="133" spans="1:21" s="1" customFormat="1" ht="15.95" customHeight="1" x14ac:dyDescent="0.2">
      <c r="A133" s="8" t="s">
        <v>254</v>
      </c>
      <c r="B133" s="9" t="s">
        <v>255</v>
      </c>
      <c r="C133" s="10">
        <v>186</v>
      </c>
      <c r="D133" s="10">
        <v>2</v>
      </c>
      <c r="E133" s="10">
        <v>2</v>
      </c>
      <c r="F133" s="10">
        <v>1</v>
      </c>
      <c r="G133" s="10">
        <v>3</v>
      </c>
      <c r="H133" s="10"/>
      <c r="I133" s="10">
        <v>38</v>
      </c>
      <c r="J133" s="10">
        <v>28</v>
      </c>
      <c r="K133" s="10">
        <v>6</v>
      </c>
      <c r="L133" s="10">
        <v>26</v>
      </c>
      <c r="M133" s="10"/>
      <c r="N133" s="10">
        <v>31</v>
      </c>
      <c r="O133" s="10"/>
      <c r="P133" s="10">
        <v>2</v>
      </c>
      <c r="Q133" s="10"/>
      <c r="R133" s="10"/>
      <c r="S133" s="10">
        <v>28</v>
      </c>
      <c r="T133" s="10">
        <v>19</v>
      </c>
      <c r="U133" s="10"/>
    </row>
    <row r="134" spans="1:21" s="1" customFormat="1" ht="15.95" customHeight="1" x14ac:dyDescent="0.2">
      <c r="A134" s="8" t="s">
        <v>150</v>
      </c>
      <c r="B134" s="9" t="s">
        <v>151</v>
      </c>
      <c r="C134" s="10">
        <v>366</v>
      </c>
      <c r="D134" s="10">
        <v>18</v>
      </c>
      <c r="E134" s="10">
        <v>11</v>
      </c>
      <c r="F134" s="10">
        <v>1</v>
      </c>
      <c r="G134" s="10">
        <v>3</v>
      </c>
      <c r="H134" s="10"/>
      <c r="I134" s="10">
        <v>35</v>
      </c>
      <c r="J134" s="10">
        <v>52</v>
      </c>
      <c r="K134" s="10">
        <v>16</v>
      </c>
      <c r="L134" s="10">
        <v>67</v>
      </c>
      <c r="M134" s="10"/>
      <c r="N134" s="10">
        <v>51</v>
      </c>
      <c r="O134" s="10"/>
      <c r="P134" s="10"/>
      <c r="Q134" s="10"/>
      <c r="R134" s="10"/>
      <c r="S134" s="10">
        <v>39</v>
      </c>
      <c r="T134" s="10">
        <v>73</v>
      </c>
      <c r="U134" s="10"/>
    </row>
    <row r="135" spans="1:21" s="1" customFormat="1" ht="15.95" customHeight="1" x14ac:dyDescent="0.2">
      <c r="A135" s="4" t="s">
        <v>74</v>
      </c>
      <c r="B135" s="5" t="s">
        <v>75</v>
      </c>
      <c r="C135" s="6">
        <v>46</v>
      </c>
      <c r="D135" s="6">
        <v>1</v>
      </c>
      <c r="E135" s="6"/>
      <c r="F135" s="6"/>
      <c r="G135" s="6"/>
      <c r="H135" s="6"/>
      <c r="I135" s="6">
        <v>7</v>
      </c>
      <c r="J135" s="6">
        <v>8</v>
      </c>
      <c r="K135" s="6">
        <v>1</v>
      </c>
      <c r="L135" s="6">
        <v>9</v>
      </c>
      <c r="M135" s="6"/>
      <c r="N135" s="6">
        <v>7</v>
      </c>
      <c r="O135" s="6"/>
      <c r="P135" s="6"/>
      <c r="Q135" s="6"/>
      <c r="R135" s="6"/>
      <c r="S135" s="6">
        <v>4</v>
      </c>
      <c r="T135" s="6">
        <v>9</v>
      </c>
      <c r="U135" s="6"/>
    </row>
    <row r="136" spans="1:21" s="1" customFormat="1" ht="15.95" customHeight="1" x14ac:dyDescent="0.2">
      <c r="A136" s="4" t="s">
        <v>28</v>
      </c>
      <c r="B136" s="5" t="s">
        <v>29</v>
      </c>
      <c r="C136" s="6">
        <v>19</v>
      </c>
      <c r="D136" s="6">
        <v>1</v>
      </c>
      <c r="E136" s="6"/>
      <c r="F136" s="6"/>
      <c r="G136" s="6"/>
      <c r="H136" s="6"/>
      <c r="I136" s="6">
        <v>2</v>
      </c>
      <c r="J136" s="6">
        <v>9</v>
      </c>
      <c r="K136" s="6">
        <v>1</v>
      </c>
      <c r="L136" s="6">
        <v>3</v>
      </c>
      <c r="M136" s="6"/>
      <c r="N136" s="6"/>
      <c r="O136" s="6"/>
      <c r="P136" s="6"/>
      <c r="Q136" s="6"/>
      <c r="R136" s="6"/>
      <c r="S136" s="6">
        <v>2</v>
      </c>
      <c r="T136" s="6">
        <v>1</v>
      </c>
      <c r="U136" s="6"/>
    </row>
    <row r="137" spans="1:21" s="1" customFormat="1" ht="15.95" customHeight="1" x14ac:dyDescent="0.2">
      <c r="A137" s="14" t="s">
        <v>178</v>
      </c>
      <c r="B137" s="19" t="s">
        <v>179</v>
      </c>
      <c r="C137" s="27">
        <v>373</v>
      </c>
      <c r="D137" s="27">
        <v>15</v>
      </c>
      <c r="E137" s="27">
        <v>5</v>
      </c>
      <c r="F137" s="27"/>
      <c r="G137" s="27">
        <v>6</v>
      </c>
      <c r="H137" s="27">
        <v>2</v>
      </c>
      <c r="I137" s="27">
        <v>32</v>
      </c>
      <c r="J137" s="27">
        <v>90</v>
      </c>
      <c r="K137" s="27">
        <v>18</v>
      </c>
      <c r="L137" s="27">
        <v>37</v>
      </c>
      <c r="M137" s="27"/>
      <c r="N137" s="27">
        <v>64</v>
      </c>
      <c r="O137" s="27">
        <v>1</v>
      </c>
      <c r="P137" s="27"/>
      <c r="Q137" s="27"/>
      <c r="R137" s="27"/>
      <c r="S137" s="27">
        <v>49</v>
      </c>
      <c r="T137" s="27">
        <v>54</v>
      </c>
      <c r="U137" s="27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workbookViewId="0">
      <selection activeCell="B138" sqref="B138:R138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13" width="15.42578125" customWidth="1"/>
  </cols>
  <sheetData>
    <row r="1" spans="1:13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343</v>
      </c>
      <c r="E1" s="2" t="s">
        <v>344</v>
      </c>
      <c r="F1" s="2" t="s">
        <v>345</v>
      </c>
      <c r="G1" s="2" t="s">
        <v>11</v>
      </c>
      <c r="H1" s="2" t="s">
        <v>346</v>
      </c>
      <c r="I1" s="2" t="s">
        <v>303</v>
      </c>
      <c r="J1" s="2" t="s">
        <v>347</v>
      </c>
      <c r="K1" s="2" t="s">
        <v>299</v>
      </c>
      <c r="L1" s="2" t="s">
        <v>348</v>
      </c>
      <c r="M1" s="2" t="s">
        <v>349</v>
      </c>
    </row>
    <row r="2" spans="1:13" s="1" customFormat="1" ht="14.1" customHeight="1" x14ac:dyDescent="0.2">
      <c r="A2" s="4" t="s">
        <v>78</v>
      </c>
      <c r="B2" s="5" t="s">
        <v>79</v>
      </c>
      <c r="C2" s="6">
        <v>20</v>
      </c>
      <c r="D2" s="6">
        <v>11</v>
      </c>
      <c r="E2" s="6">
        <v>2</v>
      </c>
      <c r="F2" s="6">
        <v>2</v>
      </c>
      <c r="G2" s="6"/>
      <c r="H2" s="6">
        <v>3</v>
      </c>
      <c r="I2" s="6"/>
      <c r="J2" s="6">
        <v>1</v>
      </c>
      <c r="K2" s="6"/>
      <c r="L2" s="6">
        <v>1</v>
      </c>
      <c r="M2" s="6"/>
    </row>
    <row r="3" spans="1:13" s="1" customFormat="1" ht="14.1" customHeight="1" x14ac:dyDescent="0.2">
      <c r="A3" s="4" t="s">
        <v>256</v>
      </c>
      <c r="B3" s="5" t="s">
        <v>257</v>
      </c>
      <c r="C3" s="6">
        <v>23</v>
      </c>
      <c r="D3" s="6">
        <v>11</v>
      </c>
      <c r="E3" s="6">
        <v>1</v>
      </c>
      <c r="F3" s="6">
        <v>4</v>
      </c>
      <c r="G3" s="6"/>
      <c r="H3" s="6">
        <v>3</v>
      </c>
      <c r="I3" s="6"/>
      <c r="J3" s="6"/>
      <c r="K3" s="6"/>
      <c r="L3" s="6">
        <v>3</v>
      </c>
      <c r="M3" s="6">
        <v>1</v>
      </c>
    </row>
    <row r="4" spans="1:13" s="1" customFormat="1" ht="14.1" customHeight="1" x14ac:dyDescent="0.2">
      <c r="A4" s="14" t="s">
        <v>258</v>
      </c>
      <c r="B4" s="19" t="s">
        <v>259</v>
      </c>
      <c r="C4" s="27">
        <v>935</v>
      </c>
      <c r="D4" s="27">
        <v>466</v>
      </c>
      <c r="E4" s="27">
        <v>68</v>
      </c>
      <c r="F4" s="27">
        <v>93</v>
      </c>
      <c r="G4" s="27"/>
      <c r="H4" s="27">
        <v>166</v>
      </c>
      <c r="I4" s="27">
        <v>2</v>
      </c>
      <c r="J4" s="27">
        <v>8</v>
      </c>
      <c r="K4" s="27"/>
      <c r="L4" s="27">
        <v>109</v>
      </c>
      <c r="M4" s="27">
        <v>23</v>
      </c>
    </row>
    <row r="5" spans="1:13" s="1" customFormat="1" ht="14.1" customHeight="1" x14ac:dyDescent="0.2">
      <c r="A5" s="14" t="s">
        <v>228</v>
      </c>
      <c r="B5" s="20" t="s">
        <v>229</v>
      </c>
      <c r="C5" s="26">
        <v>16</v>
      </c>
      <c r="D5" s="26">
        <v>6</v>
      </c>
      <c r="E5" s="26">
        <v>1</v>
      </c>
      <c r="F5" s="26">
        <v>3</v>
      </c>
      <c r="G5" s="26"/>
      <c r="H5" s="26">
        <v>2</v>
      </c>
      <c r="I5" s="26"/>
      <c r="J5" s="26">
        <v>2</v>
      </c>
      <c r="K5" s="26"/>
      <c r="L5" s="26">
        <v>2</v>
      </c>
      <c r="M5" s="26"/>
    </row>
    <row r="6" spans="1:13" s="1" customFormat="1" ht="18.2" customHeight="1" x14ac:dyDescent="0.2">
      <c r="A6" s="14" t="s">
        <v>208</v>
      </c>
      <c r="B6" s="19" t="s">
        <v>209</v>
      </c>
      <c r="C6" s="25">
        <v>50</v>
      </c>
      <c r="D6" s="25">
        <v>26</v>
      </c>
      <c r="E6" s="25">
        <v>4</v>
      </c>
      <c r="F6" s="26">
        <v>3</v>
      </c>
      <c r="G6" s="26"/>
      <c r="H6" s="26">
        <v>8</v>
      </c>
      <c r="I6" s="26"/>
      <c r="J6" s="26"/>
      <c r="K6" s="26"/>
      <c r="L6" s="26">
        <v>5</v>
      </c>
      <c r="M6" s="26">
        <v>4</v>
      </c>
    </row>
    <row r="7" spans="1:13" s="1" customFormat="1" ht="22.7" customHeight="1" x14ac:dyDescent="0.2">
      <c r="A7" s="16" t="s">
        <v>14</v>
      </c>
      <c r="B7" s="22" t="s">
        <v>15</v>
      </c>
      <c r="C7" s="27">
        <v>10</v>
      </c>
      <c r="D7" s="27">
        <v>6</v>
      </c>
      <c r="E7" s="27">
        <v>1</v>
      </c>
      <c r="F7" s="27">
        <v>2</v>
      </c>
      <c r="G7" s="27"/>
      <c r="H7" s="27"/>
      <c r="I7" s="27"/>
      <c r="J7" s="27"/>
      <c r="K7" s="27"/>
      <c r="L7" s="27"/>
      <c r="M7" s="27">
        <v>1</v>
      </c>
    </row>
    <row r="8" spans="1:13" s="1" customFormat="1" ht="14.1" customHeight="1" x14ac:dyDescent="0.2">
      <c r="A8" s="8" t="s">
        <v>80</v>
      </c>
      <c r="B8" s="9" t="s">
        <v>81</v>
      </c>
      <c r="C8" s="10">
        <v>19</v>
      </c>
      <c r="D8" s="10">
        <v>14</v>
      </c>
      <c r="E8" s="10"/>
      <c r="F8" s="10">
        <v>2</v>
      </c>
      <c r="G8" s="10"/>
      <c r="H8" s="10">
        <v>1</v>
      </c>
      <c r="I8" s="10"/>
      <c r="J8" s="10"/>
      <c r="K8" s="10"/>
      <c r="L8" s="10">
        <v>2</v>
      </c>
      <c r="M8" s="10"/>
    </row>
    <row r="9" spans="1:13" s="1" customFormat="1" ht="14.1" customHeight="1" x14ac:dyDescent="0.2">
      <c r="A9" s="8" t="s">
        <v>92</v>
      </c>
      <c r="B9" s="9" t="s">
        <v>93</v>
      </c>
      <c r="C9" s="10">
        <v>262</v>
      </c>
      <c r="D9" s="10">
        <v>116</v>
      </c>
      <c r="E9" s="10">
        <v>21</v>
      </c>
      <c r="F9" s="10">
        <v>25</v>
      </c>
      <c r="G9" s="10"/>
      <c r="H9" s="10">
        <v>58</v>
      </c>
      <c r="I9" s="10"/>
      <c r="J9" s="10">
        <v>5</v>
      </c>
      <c r="K9" s="10"/>
      <c r="L9" s="10">
        <v>33</v>
      </c>
      <c r="M9" s="10">
        <v>4</v>
      </c>
    </row>
    <row r="10" spans="1:13" s="1" customFormat="1" ht="14.1" customHeight="1" x14ac:dyDescent="0.2">
      <c r="A10" s="8" t="s">
        <v>50</v>
      </c>
      <c r="B10" s="9" t="s">
        <v>51</v>
      </c>
      <c r="C10" s="10">
        <v>369</v>
      </c>
      <c r="D10" s="10">
        <v>210</v>
      </c>
      <c r="E10" s="10">
        <v>29</v>
      </c>
      <c r="F10" s="10">
        <v>39</v>
      </c>
      <c r="G10" s="10"/>
      <c r="H10" s="10">
        <v>49</v>
      </c>
      <c r="I10" s="10">
        <v>1</v>
      </c>
      <c r="J10" s="10">
        <v>5</v>
      </c>
      <c r="K10" s="10"/>
      <c r="L10" s="10">
        <v>28</v>
      </c>
      <c r="M10" s="10">
        <v>8</v>
      </c>
    </row>
    <row r="11" spans="1:13" s="1" customFormat="1" ht="14.1" customHeight="1" x14ac:dyDescent="0.2">
      <c r="A11" s="8" t="s">
        <v>52</v>
      </c>
      <c r="B11" s="9" t="s">
        <v>53</v>
      </c>
      <c r="C11" s="10">
        <v>74</v>
      </c>
      <c r="D11" s="10">
        <v>31</v>
      </c>
      <c r="E11" s="10">
        <v>10</v>
      </c>
      <c r="F11" s="10">
        <v>3</v>
      </c>
      <c r="G11" s="10"/>
      <c r="H11" s="10">
        <v>10</v>
      </c>
      <c r="I11" s="10"/>
      <c r="J11" s="10">
        <v>2</v>
      </c>
      <c r="K11" s="10"/>
      <c r="L11" s="10">
        <v>15</v>
      </c>
      <c r="M11" s="10">
        <v>3</v>
      </c>
    </row>
    <row r="12" spans="1:13" s="1" customFormat="1" ht="14.1" customHeight="1" x14ac:dyDescent="0.2">
      <c r="A12" s="8" t="s">
        <v>230</v>
      </c>
      <c r="B12" s="9" t="s">
        <v>231</v>
      </c>
      <c r="C12" s="10">
        <v>21</v>
      </c>
      <c r="D12" s="10">
        <v>13</v>
      </c>
      <c r="E12" s="10">
        <v>3</v>
      </c>
      <c r="F12" s="10"/>
      <c r="G12" s="10"/>
      <c r="H12" s="10">
        <v>2</v>
      </c>
      <c r="I12" s="10"/>
      <c r="J12" s="10"/>
      <c r="K12" s="10"/>
      <c r="L12" s="10">
        <v>3</v>
      </c>
      <c r="M12" s="10"/>
    </row>
    <row r="13" spans="1:13" s="1" customFormat="1" ht="14.1" customHeight="1" x14ac:dyDescent="0.2">
      <c r="A13" s="8" t="s">
        <v>94</v>
      </c>
      <c r="B13" s="9" t="s">
        <v>95</v>
      </c>
      <c r="C13" s="10">
        <v>37</v>
      </c>
      <c r="D13" s="10">
        <v>17</v>
      </c>
      <c r="E13" s="10">
        <v>4</v>
      </c>
      <c r="F13" s="10">
        <v>3</v>
      </c>
      <c r="G13" s="10"/>
      <c r="H13" s="10">
        <v>4</v>
      </c>
      <c r="I13" s="10"/>
      <c r="J13" s="10">
        <v>2</v>
      </c>
      <c r="K13" s="10"/>
      <c r="L13" s="10">
        <v>5</v>
      </c>
      <c r="M13" s="10">
        <v>2</v>
      </c>
    </row>
    <row r="14" spans="1:13" s="1" customFormat="1" ht="14.1" customHeight="1" x14ac:dyDescent="0.2">
      <c r="A14" s="8" t="s">
        <v>30</v>
      </c>
      <c r="B14" s="9" t="s">
        <v>31</v>
      </c>
      <c r="C14" s="10">
        <v>81</v>
      </c>
      <c r="D14" s="10">
        <v>52</v>
      </c>
      <c r="E14" s="10">
        <v>2</v>
      </c>
      <c r="F14" s="10">
        <v>8</v>
      </c>
      <c r="G14" s="10"/>
      <c r="H14" s="10">
        <v>6</v>
      </c>
      <c r="I14" s="10"/>
      <c r="J14" s="10"/>
      <c r="K14" s="10"/>
      <c r="L14" s="10">
        <v>7</v>
      </c>
      <c r="M14" s="10">
        <v>6</v>
      </c>
    </row>
    <row r="15" spans="1:13" s="1" customFormat="1" ht="14.1" customHeight="1" x14ac:dyDescent="0.2">
      <c r="A15" s="4" t="s">
        <v>260</v>
      </c>
      <c r="B15" s="5" t="s">
        <v>261</v>
      </c>
      <c r="C15" s="6">
        <v>154</v>
      </c>
      <c r="D15" s="6">
        <v>72</v>
      </c>
      <c r="E15" s="6">
        <v>15</v>
      </c>
      <c r="F15" s="6">
        <v>20</v>
      </c>
      <c r="G15" s="6"/>
      <c r="H15" s="6">
        <v>21</v>
      </c>
      <c r="I15" s="6"/>
      <c r="J15" s="6">
        <v>2</v>
      </c>
      <c r="K15" s="6"/>
      <c r="L15" s="6">
        <v>17</v>
      </c>
      <c r="M15" s="6">
        <v>7</v>
      </c>
    </row>
    <row r="16" spans="1:13" s="1" customFormat="1" ht="14.1" customHeight="1" x14ac:dyDescent="0.2">
      <c r="A16" s="4" t="s">
        <v>232</v>
      </c>
      <c r="B16" s="5" t="s">
        <v>233</v>
      </c>
      <c r="C16" s="6">
        <v>3351</v>
      </c>
      <c r="D16" s="6">
        <v>1418</v>
      </c>
      <c r="E16" s="6">
        <v>217</v>
      </c>
      <c r="F16" s="6">
        <v>290</v>
      </c>
      <c r="G16" s="6"/>
      <c r="H16" s="6">
        <v>1022</v>
      </c>
      <c r="I16" s="6">
        <v>4</v>
      </c>
      <c r="J16" s="6">
        <v>18</v>
      </c>
      <c r="K16" s="6"/>
      <c r="L16" s="6">
        <v>294</v>
      </c>
      <c r="M16" s="6">
        <v>88</v>
      </c>
    </row>
    <row r="17" spans="1:13" s="1" customFormat="1" ht="14.1" customHeight="1" x14ac:dyDescent="0.2">
      <c r="A17" s="14" t="s">
        <v>234</v>
      </c>
      <c r="B17" s="19" t="s">
        <v>235</v>
      </c>
      <c r="C17" s="27">
        <v>103</v>
      </c>
      <c r="D17" s="27">
        <v>46</v>
      </c>
      <c r="E17" s="27">
        <v>16</v>
      </c>
      <c r="F17" s="27">
        <v>5</v>
      </c>
      <c r="G17" s="27"/>
      <c r="H17" s="27">
        <v>21</v>
      </c>
      <c r="I17" s="27"/>
      <c r="J17" s="27"/>
      <c r="K17" s="27"/>
      <c r="L17" s="27">
        <v>13</v>
      </c>
      <c r="M17" s="27">
        <v>2</v>
      </c>
    </row>
    <row r="18" spans="1:13" s="1" customFormat="1" ht="14.1" customHeight="1" x14ac:dyDescent="0.2">
      <c r="A18" s="14" t="s">
        <v>32</v>
      </c>
      <c r="B18" s="20" t="s">
        <v>33</v>
      </c>
      <c r="C18" s="26">
        <v>29</v>
      </c>
      <c r="D18" s="26">
        <v>12</v>
      </c>
      <c r="E18" s="26">
        <v>5</v>
      </c>
      <c r="F18" s="26">
        <v>7</v>
      </c>
      <c r="G18" s="26"/>
      <c r="H18" s="26"/>
      <c r="I18" s="26"/>
      <c r="J18" s="26"/>
      <c r="K18" s="26"/>
      <c r="L18" s="26">
        <v>4</v>
      </c>
      <c r="M18" s="26">
        <v>1</v>
      </c>
    </row>
    <row r="19" spans="1:13" s="1" customFormat="1" ht="18.2" customHeight="1" x14ac:dyDescent="0.2">
      <c r="A19" s="14" t="s">
        <v>164</v>
      </c>
      <c r="B19" s="19" t="s">
        <v>165</v>
      </c>
      <c r="C19" s="25">
        <v>44</v>
      </c>
      <c r="D19" s="25">
        <v>19</v>
      </c>
      <c r="E19" s="25">
        <v>7</v>
      </c>
      <c r="F19" s="26">
        <v>6</v>
      </c>
      <c r="G19" s="26"/>
      <c r="H19" s="26">
        <v>6</v>
      </c>
      <c r="I19" s="26"/>
      <c r="J19" s="26"/>
      <c r="K19" s="26"/>
      <c r="L19" s="26">
        <v>6</v>
      </c>
      <c r="M19" s="26"/>
    </row>
    <row r="20" spans="1:13" s="1" customFormat="1" ht="22.7" customHeight="1" x14ac:dyDescent="0.2">
      <c r="A20" s="16" t="s">
        <v>152</v>
      </c>
      <c r="B20" s="22" t="s">
        <v>153</v>
      </c>
      <c r="C20" s="27">
        <v>59</v>
      </c>
      <c r="D20" s="27">
        <v>26</v>
      </c>
      <c r="E20" s="27">
        <v>4</v>
      </c>
      <c r="F20" s="27">
        <v>7</v>
      </c>
      <c r="G20" s="27"/>
      <c r="H20" s="27">
        <v>9</v>
      </c>
      <c r="I20" s="27"/>
      <c r="J20" s="27"/>
      <c r="K20" s="27"/>
      <c r="L20" s="27">
        <v>11</v>
      </c>
      <c r="M20" s="27">
        <v>2</v>
      </c>
    </row>
    <row r="21" spans="1:13" s="1" customFormat="1" ht="14.1" customHeight="1" x14ac:dyDescent="0.2">
      <c r="A21" s="8" t="s">
        <v>40</v>
      </c>
      <c r="B21" s="9" t="s">
        <v>41</v>
      </c>
      <c r="C21" s="10">
        <v>32</v>
      </c>
      <c r="D21" s="10">
        <v>19</v>
      </c>
      <c r="E21" s="10">
        <v>4</v>
      </c>
      <c r="F21" s="10">
        <v>3</v>
      </c>
      <c r="G21" s="10"/>
      <c r="H21" s="10">
        <v>2</v>
      </c>
      <c r="I21" s="10"/>
      <c r="J21" s="10"/>
      <c r="K21" s="10"/>
      <c r="L21" s="10">
        <v>4</v>
      </c>
      <c r="M21" s="10"/>
    </row>
    <row r="22" spans="1:13" s="1" customFormat="1" ht="14.1" customHeight="1" x14ac:dyDescent="0.2">
      <c r="A22" s="8" t="s">
        <v>96</v>
      </c>
      <c r="B22" s="9" t="s">
        <v>97</v>
      </c>
      <c r="C22" s="10">
        <v>1332</v>
      </c>
      <c r="D22" s="10">
        <v>625</v>
      </c>
      <c r="E22" s="10">
        <v>118</v>
      </c>
      <c r="F22" s="10">
        <v>82</v>
      </c>
      <c r="G22" s="10"/>
      <c r="H22" s="10">
        <v>337</v>
      </c>
      <c r="I22" s="10">
        <v>2</v>
      </c>
      <c r="J22" s="10">
        <v>22</v>
      </c>
      <c r="K22" s="10"/>
      <c r="L22" s="10">
        <v>133</v>
      </c>
      <c r="M22" s="10">
        <v>13</v>
      </c>
    </row>
    <row r="23" spans="1:13" s="1" customFormat="1" ht="14.1" customHeight="1" x14ac:dyDescent="0.2">
      <c r="A23" s="8" t="s">
        <v>98</v>
      </c>
      <c r="B23" s="9" t="s">
        <v>99</v>
      </c>
      <c r="C23" s="10">
        <v>183</v>
      </c>
      <c r="D23" s="10">
        <v>89</v>
      </c>
      <c r="E23" s="10">
        <v>24</v>
      </c>
      <c r="F23" s="10">
        <v>12</v>
      </c>
      <c r="G23" s="10"/>
      <c r="H23" s="10">
        <v>27</v>
      </c>
      <c r="I23" s="10"/>
      <c r="J23" s="10"/>
      <c r="K23" s="10"/>
      <c r="L23" s="10">
        <v>27</v>
      </c>
      <c r="M23" s="10">
        <v>4</v>
      </c>
    </row>
    <row r="24" spans="1:13" s="1" customFormat="1" ht="14.1" customHeight="1" x14ac:dyDescent="0.2">
      <c r="A24" s="8" t="s">
        <v>180</v>
      </c>
      <c r="B24" s="9" t="s">
        <v>181</v>
      </c>
      <c r="C24" s="10">
        <v>49</v>
      </c>
      <c r="D24" s="10">
        <v>25</v>
      </c>
      <c r="E24" s="10">
        <v>2</v>
      </c>
      <c r="F24" s="10">
        <v>7</v>
      </c>
      <c r="G24" s="10"/>
      <c r="H24" s="10">
        <v>5</v>
      </c>
      <c r="I24" s="10"/>
      <c r="J24" s="10">
        <v>1</v>
      </c>
      <c r="K24" s="10"/>
      <c r="L24" s="10">
        <v>9</v>
      </c>
      <c r="M24" s="10"/>
    </row>
    <row r="25" spans="1:13" s="1" customFormat="1" ht="14.1" customHeight="1" x14ac:dyDescent="0.2">
      <c r="A25" s="4" t="s">
        <v>236</v>
      </c>
      <c r="B25" s="5" t="s">
        <v>237</v>
      </c>
      <c r="C25" s="6">
        <v>57</v>
      </c>
      <c r="D25" s="6">
        <v>24</v>
      </c>
      <c r="E25" s="6">
        <v>11</v>
      </c>
      <c r="F25" s="6">
        <v>5</v>
      </c>
      <c r="G25" s="6"/>
      <c r="H25" s="6">
        <v>6</v>
      </c>
      <c r="I25" s="6"/>
      <c r="J25" s="6">
        <v>1</v>
      </c>
      <c r="K25" s="6"/>
      <c r="L25" s="6">
        <v>9</v>
      </c>
      <c r="M25" s="6">
        <v>1</v>
      </c>
    </row>
    <row r="26" spans="1:13" s="1" customFormat="1" ht="14.1" customHeight="1" x14ac:dyDescent="0.2">
      <c r="A26" s="4" t="s">
        <v>42</v>
      </c>
      <c r="B26" s="5" t="s">
        <v>43</v>
      </c>
      <c r="C26" s="6">
        <v>28</v>
      </c>
      <c r="D26" s="6">
        <v>15</v>
      </c>
      <c r="E26" s="6">
        <v>5</v>
      </c>
      <c r="F26" s="6">
        <v>1</v>
      </c>
      <c r="G26" s="6"/>
      <c r="H26" s="6">
        <v>2</v>
      </c>
      <c r="I26" s="6"/>
      <c r="J26" s="6"/>
      <c r="K26" s="6"/>
      <c r="L26" s="6">
        <v>5</v>
      </c>
      <c r="M26" s="6"/>
    </row>
    <row r="27" spans="1:13" s="1" customFormat="1" ht="14.1" customHeight="1" x14ac:dyDescent="0.2">
      <c r="A27" s="14" t="s">
        <v>154</v>
      </c>
      <c r="B27" s="19" t="s">
        <v>155</v>
      </c>
      <c r="C27" s="27">
        <v>11</v>
      </c>
      <c r="D27" s="27">
        <v>6</v>
      </c>
      <c r="E27" s="27">
        <v>2</v>
      </c>
      <c r="F27" s="27">
        <v>1</v>
      </c>
      <c r="G27" s="27"/>
      <c r="H27" s="27"/>
      <c r="I27" s="27"/>
      <c r="J27" s="27"/>
      <c r="K27" s="27"/>
      <c r="L27" s="27">
        <v>2</v>
      </c>
      <c r="M27" s="27"/>
    </row>
    <row r="28" spans="1:13" s="1" customFormat="1" ht="14.1" customHeight="1" x14ac:dyDescent="0.2">
      <c r="A28" s="14" t="s">
        <v>100</v>
      </c>
      <c r="B28" s="20" t="s">
        <v>101</v>
      </c>
      <c r="C28" s="26">
        <v>228</v>
      </c>
      <c r="D28" s="26">
        <v>117</v>
      </c>
      <c r="E28" s="26">
        <v>24</v>
      </c>
      <c r="F28" s="26">
        <v>16</v>
      </c>
      <c r="G28" s="26"/>
      <c r="H28" s="26">
        <v>39</v>
      </c>
      <c r="I28" s="26">
        <v>1</v>
      </c>
      <c r="J28" s="26">
        <v>6</v>
      </c>
      <c r="K28" s="26"/>
      <c r="L28" s="26">
        <v>23</v>
      </c>
      <c r="M28" s="26">
        <v>2</v>
      </c>
    </row>
    <row r="29" spans="1:13" s="1" customFormat="1" ht="18.2" customHeight="1" x14ac:dyDescent="0.2">
      <c r="A29" s="14" t="s">
        <v>156</v>
      </c>
      <c r="B29" s="19" t="s">
        <v>157</v>
      </c>
      <c r="C29" s="25">
        <v>390</v>
      </c>
      <c r="D29" s="25">
        <v>209</v>
      </c>
      <c r="E29" s="25">
        <v>30</v>
      </c>
      <c r="F29" s="26">
        <v>40</v>
      </c>
      <c r="G29" s="26"/>
      <c r="H29" s="26">
        <v>57</v>
      </c>
      <c r="I29" s="26"/>
      <c r="J29" s="26">
        <v>3</v>
      </c>
      <c r="K29" s="26"/>
      <c r="L29" s="26">
        <v>44</v>
      </c>
      <c r="M29" s="26">
        <v>7</v>
      </c>
    </row>
    <row r="30" spans="1:13" s="1" customFormat="1" ht="22.7" customHeight="1" x14ac:dyDescent="0.2">
      <c r="A30" s="16" t="s">
        <v>182</v>
      </c>
      <c r="B30" s="22" t="s">
        <v>183</v>
      </c>
      <c r="C30" s="27">
        <v>90</v>
      </c>
      <c r="D30" s="27">
        <v>48</v>
      </c>
      <c r="E30" s="27">
        <v>6</v>
      </c>
      <c r="F30" s="27">
        <v>6</v>
      </c>
      <c r="G30" s="27"/>
      <c r="H30" s="27">
        <v>11</v>
      </c>
      <c r="I30" s="27"/>
      <c r="J30" s="27"/>
      <c r="K30" s="27"/>
      <c r="L30" s="27">
        <v>14</v>
      </c>
      <c r="M30" s="27">
        <v>5</v>
      </c>
    </row>
    <row r="31" spans="1:13" s="1" customFormat="1" ht="14.1" customHeight="1" x14ac:dyDescent="0.2">
      <c r="A31" s="8" t="s">
        <v>102</v>
      </c>
      <c r="B31" s="9" t="s">
        <v>103</v>
      </c>
      <c r="C31" s="10">
        <v>66</v>
      </c>
      <c r="D31" s="10">
        <v>33</v>
      </c>
      <c r="E31" s="10">
        <v>6</v>
      </c>
      <c r="F31" s="10">
        <v>6</v>
      </c>
      <c r="G31" s="10"/>
      <c r="H31" s="10">
        <v>7</v>
      </c>
      <c r="I31" s="10"/>
      <c r="J31" s="10">
        <v>3</v>
      </c>
      <c r="K31" s="10"/>
      <c r="L31" s="10">
        <v>8</v>
      </c>
      <c r="M31" s="10">
        <v>3</v>
      </c>
    </row>
    <row r="32" spans="1:13" s="1" customFormat="1" ht="14.1" customHeight="1" x14ac:dyDescent="0.2">
      <c r="A32" s="8" t="s">
        <v>104</v>
      </c>
      <c r="B32" s="9" t="s">
        <v>105</v>
      </c>
      <c r="C32" s="10">
        <v>144</v>
      </c>
      <c r="D32" s="10">
        <v>65</v>
      </c>
      <c r="E32" s="10">
        <v>15</v>
      </c>
      <c r="F32" s="10">
        <v>15</v>
      </c>
      <c r="G32" s="10"/>
      <c r="H32" s="10">
        <v>24</v>
      </c>
      <c r="I32" s="10"/>
      <c r="J32" s="10">
        <v>1</v>
      </c>
      <c r="K32" s="10"/>
      <c r="L32" s="10">
        <v>19</v>
      </c>
      <c r="M32" s="10">
        <v>5</v>
      </c>
    </row>
    <row r="33" spans="1:13" s="1" customFormat="1" ht="14.1" customHeight="1" x14ac:dyDescent="0.2">
      <c r="A33" s="8" t="s">
        <v>106</v>
      </c>
      <c r="B33" s="9" t="s">
        <v>107</v>
      </c>
      <c r="C33" s="10">
        <v>258</v>
      </c>
      <c r="D33" s="10">
        <v>126</v>
      </c>
      <c r="E33" s="10">
        <v>21</v>
      </c>
      <c r="F33" s="10">
        <v>18</v>
      </c>
      <c r="G33" s="10"/>
      <c r="H33" s="10">
        <v>57</v>
      </c>
      <c r="I33" s="10"/>
      <c r="J33" s="10">
        <v>6</v>
      </c>
      <c r="K33" s="10"/>
      <c r="L33" s="10">
        <v>27</v>
      </c>
      <c r="M33" s="10">
        <v>3</v>
      </c>
    </row>
    <row r="34" spans="1:13" s="1" customFormat="1" ht="14.1" customHeight="1" x14ac:dyDescent="0.2">
      <c r="A34" s="4" t="s">
        <v>238</v>
      </c>
      <c r="B34" s="5" t="s">
        <v>239</v>
      </c>
      <c r="C34" s="6">
        <v>22</v>
      </c>
      <c r="D34" s="6">
        <v>12</v>
      </c>
      <c r="E34" s="6">
        <v>2</v>
      </c>
      <c r="F34" s="6">
        <v>1</v>
      </c>
      <c r="G34" s="6"/>
      <c r="H34" s="6">
        <v>4</v>
      </c>
      <c r="I34" s="6"/>
      <c r="J34" s="6"/>
      <c r="K34" s="6"/>
      <c r="L34" s="6">
        <v>3</v>
      </c>
      <c r="M34" s="6"/>
    </row>
    <row r="35" spans="1:13" s="1" customFormat="1" ht="14.1" customHeight="1" x14ac:dyDescent="0.2">
      <c r="A35" s="4" t="s">
        <v>108</v>
      </c>
      <c r="B35" s="5" t="s">
        <v>109</v>
      </c>
      <c r="C35" s="6">
        <v>164</v>
      </c>
      <c r="D35" s="6">
        <v>84</v>
      </c>
      <c r="E35" s="6">
        <v>21</v>
      </c>
      <c r="F35" s="6">
        <v>8</v>
      </c>
      <c r="G35" s="6"/>
      <c r="H35" s="6">
        <v>31</v>
      </c>
      <c r="I35" s="6"/>
      <c r="J35" s="6">
        <v>4</v>
      </c>
      <c r="K35" s="6"/>
      <c r="L35" s="6">
        <v>14</v>
      </c>
      <c r="M35" s="6">
        <v>2</v>
      </c>
    </row>
    <row r="36" spans="1:13" s="1" customFormat="1" ht="14.1" customHeight="1" x14ac:dyDescent="0.2">
      <c r="A36" s="14" t="s">
        <v>262</v>
      </c>
      <c r="B36" s="19" t="s">
        <v>263</v>
      </c>
      <c r="C36" s="27">
        <v>99</v>
      </c>
      <c r="D36" s="27">
        <v>44</v>
      </c>
      <c r="E36" s="27">
        <v>10</v>
      </c>
      <c r="F36" s="27">
        <v>10</v>
      </c>
      <c r="G36" s="27"/>
      <c r="H36" s="27">
        <v>22</v>
      </c>
      <c r="I36" s="27"/>
      <c r="J36" s="27">
        <v>1</v>
      </c>
      <c r="K36" s="27"/>
      <c r="L36" s="27">
        <v>11</v>
      </c>
      <c r="M36" s="27">
        <v>1</v>
      </c>
    </row>
    <row r="37" spans="1:13" s="1" customFormat="1" ht="14.1" customHeight="1" x14ac:dyDescent="0.2">
      <c r="A37" s="14" t="s">
        <v>54</v>
      </c>
      <c r="B37" s="20" t="s">
        <v>55</v>
      </c>
      <c r="C37" s="26">
        <v>972</v>
      </c>
      <c r="D37" s="26">
        <v>454</v>
      </c>
      <c r="E37" s="26">
        <v>93</v>
      </c>
      <c r="F37" s="26">
        <v>96</v>
      </c>
      <c r="G37" s="26"/>
      <c r="H37" s="26">
        <v>173</v>
      </c>
      <c r="I37" s="26">
        <v>2</v>
      </c>
      <c r="J37" s="26">
        <v>15</v>
      </c>
      <c r="K37" s="26"/>
      <c r="L37" s="26">
        <v>111</v>
      </c>
      <c r="M37" s="26">
        <v>28</v>
      </c>
    </row>
    <row r="38" spans="1:13" s="1" customFormat="1" ht="18.2" customHeight="1" x14ac:dyDescent="0.2">
      <c r="A38" s="14" t="s">
        <v>226</v>
      </c>
      <c r="B38" s="19" t="s">
        <v>227</v>
      </c>
      <c r="C38" s="25">
        <v>145</v>
      </c>
      <c r="D38" s="25">
        <v>75</v>
      </c>
      <c r="E38" s="25">
        <v>10</v>
      </c>
      <c r="F38" s="26">
        <v>12</v>
      </c>
      <c r="G38" s="26"/>
      <c r="H38" s="26">
        <v>24</v>
      </c>
      <c r="I38" s="26"/>
      <c r="J38" s="26"/>
      <c r="K38" s="26"/>
      <c r="L38" s="26">
        <v>19</v>
      </c>
      <c r="M38" s="26">
        <v>5</v>
      </c>
    </row>
    <row r="39" spans="1:13" s="1" customFormat="1" ht="22.7" customHeight="1" x14ac:dyDescent="0.2">
      <c r="A39" s="16" t="s">
        <v>56</v>
      </c>
      <c r="B39" s="22" t="s">
        <v>57</v>
      </c>
      <c r="C39" s="27">
        <v>149</v>
      </c>
      <c r="D39" s="27">
        <v>73</v>
      </c>
      <c r="E39" s="27">
        <v>18</v>
      </c>
      <c r="F39" s="27">
        <v>10</v>
      </c>
      <c r="G39" s="27"/>
      <c r="H39" s="27">
        <v>29</v>
      </c>
      <c r="I39" s="27">
        <v>1</v>
      </c>
      <c r="J39" s="27">
        <v>2</v>
      </c>
      <c r="K39" s="27"/>
      <c r="L39" s="27">
        <v>13</v>
      </c>
      <c r="M39" s="27">
        <v>3</v>
      </c>
    </row>
    <row r="40" spans="1:13" s="1" customFormat="1" ht="14.1" customHeight="1" x14ac:dyDescent="0.2">
      <c r="A40" s="4" t="s">
        <v>210</v>
      </c>
      <c r="B40" s="5" t="s">
        <v>211</v>
      </c>
      <c r="C40" s="6">
        <v>213</v>
      </c>
      <c r="D40" s="6">
        <v>84</v>
      </c>
      <c r="E40" s="6">
        <v>26</v>
      </c>
      <c r="F40" s="6">
        <v>22</v>
      </c>
      <c r="G40" s="6"/>
      <c r="H40" s="6">
        <v>43</v>
      </c>
      <c r="I40" s="6"/>
      <c r="J40" s="6">
        <v>3</v>
      </c>
      <c r="K40" s="6"/>
      <c r="L40" s="6">
        <v>31</v>
      </c>
      <c r="M40" s="6">
        <v>4</v>
      </c>
    </row>
    <row r="41" spans="1:13" s="1" customFormat="1" ht="14.1" customHeight="1" x14ac:dyDescent="0.2">
      <c r="A41" s="4" t="s">
        <v>110</v>
      </c>
      <c r="B41" s="5" t="s">
        <v>111</v>
      </c>
      <c r="C41" s="6">
        <v>348</v>
      </c>
      <c r="D41" s="6">
        <v>139</v>
      </c>
      <c r="E41" s="6">
        <v>29</v>
      </c>
      <c r="F41" s="6">
        <v>30</v>
      </c>
      <c r="G41" s="6"/>
      <c r="H41" s="6">
        <v>114</v>
      </c>
      <c r="I41" s="6"/>
      <c r="J41" s="6">
        <v>7</v>
      </c>
      <c r="K41" s="6"/>
      <c r="L41" s="6">
        <v>27</v>
      </c>
      <c r="M41" s="6">
        <v>2</v>
      </c>
    </row>
    <row r="42" spans="1:13" s="1" customFormat="1" ht="14.1" customHeight="1" x14ac:dyDescent="0.2">
      <c r="A42" s="14" t="s">
        <v>34</v>
      </c>
      <c r="B42" s="19" t="s">
        <v>35</v>
      </c>
      <c r="C42" s="27">
        <v>42</v>
      </c>
      <c r="D42" s="27">
        <v>19</v>
      </c>
      <c r="E42" s="27">
        <v>5</v>
      </c>
      <c r="F42" s="27">
        <v>4</v>
      </c>
      <c r="G42" s="27"/>
      <c r="H42" s="27">
        <v>6</v>
      </c>
      <c r="I42" s="27"/>
      <c r="J42" s="27"/>
      <c r="K42" s="27"/>
      <c r="L42" s="27">
        <v>4</v>
      </c>
      <c r="M42" s="27">
        <v>4</v>
      </c>
    </row>
    <row r="43" spans="1:13" s="1" customFormat="1" ht="14.1" customHeight="1" x14ac:dyDescent="0.2">
      <c r="A43" s="14" t="s">
        <v>112</v>
      </c>
      <c r="B43" s="20" t="s">
        <v>113</v>
      </c>
      <c r="C43" s="26">
        <v>299</v>
      </c>
      <c r="D43" s="26">
        <v>124</v>
      </c>
      <c r="E43" s="26">
        <v>27</v>
      </c>
      <c r="F43" s="26">
        <v>30</v>
      </c>
      <c r="G43" s="26"/>
      <c r="H43" s="26">
        <v>78</v>
      </c>
      <c r="I43" s="26"/>
      <c r="J43" s="26">
        <v>3</v>
      </c>
      <c r="K43" s="26"/>
      <c r="L43" s="26">
        <v>32</v>
      </c>
      <c r="M43" s="26">
        <v>5</v>
      </c>
    </row>
    <row r="44" spans="1:13" s="1" customFormat="1" ht="18.2" customHeight="1" x14ac:dyDescent="0.2">
      <c r="A44" s="14" t="s">
        <v>212</v>
      </c>
      <c r="B44" s="19" t="s">
        <v>213</v>
      </c>
      <c r="C44" s="25">
        <v>18</v>
      </c>
      <c r="D44" s="25">
        <v>8</v>
      </c>
      <c r="E44" s="25"/>
      <c r="F44" s="26">
        <v>3</v>
      </c>
      <c r="G44" s="26"/>
      <c r="H44" s="26">
        <v>6</v>
      </c>
      <c r="I44" s="26"/>
      <c r="J44" s="26"/>
      <c r="K44" s="26"/>
      <c r="L44" s="26">
        <v>1</v>
      </c>
      <c r="M44" s="26"/>
    </row>
    <row r="45" spans="1:13" s="1" customFormat="1" ht="22.7" customHeight="1" x14ac:dyDescent="0.2">
      <c r="A45" s="16" t="s">
        <v>114</v>
      </c>
      <c r="B45" s="22" t="s">
        <v>115</v>
      </c>
      <c r="C45" s="27">
        <v>824</v>
      </c>
      <c r="D45" s="27">
        <v>293</v>
      </c>
      <c r="E45" s="27">
        <v>35</v>
      </c>
      <c r="F45" s="27">
        <v>47</v>
      </c>
      <c r="G45" s="27"/>
      <c r="H45" s="27">
        <v>365</v>
      </c>
      <c r="I45" s="27">
        <v>3</v>
      </c>
      <c r="J45" s="27">
        <v>5</v>
      </c>
      <c r="K45" s="27"/>
      <c r="L45" s="27">
        <v>64</v>
      </c>
      <c r="M45" s="27">
        <v>12</v>
      </c>
    </row>
    <row r="46" spans="1:13" s="1" customFormat="1" ht="14.1" customHeight="1" x14ac:dyDescent="0.2">
      <c r="A46" s="8" t="s">
        <v>36</v>
      </c>
      <c r="B46" s="9" t="s">
        <v>37</v>
      </c>
      <c r="C46" s="10">
        <v>18</v>
      </c>
      <c r="D46" s="10">
        <v>7</v>
      </c>
      <c r="E46" s="10">
        <v>2</v>
      </c>
      <c r="F46" s="10">
        <v>5</v>
      </c>
      <c r="G46" s="10"/>
      <c r="H46" s="10"/>
      <c r="I46" s="10"/>
      <c r="J46" s="10"/>
      <c r="K46" s="10"/>
      <c r="L46" s="10">
        <v>3</v>
      </c>
      <c r="M46" s="10">
        <v>1</v>
      </c>
    </row>
    <row r="47" spans="1:13" s="1" customFormat="1" ht="14.1" customHeight="1" x14ac:dyDescent="0.2">
      <c r="A47" s="8" t="s">
        <v>166</v>
      </c>
      <c r="B47" s="9" t="s">
        <v>167</v>
      </c>
      <c r="C47" s="10">
        <v>50</v>
      </c>
      <c r="D47" s="10">
        <v>24</v>
      </c>
      <c r="E47" s="10">
        <v>6</v>
      </c>
      <c r="F47" s="10">
        <v>5</v>
      </c>
      <c r="G47" s="10"/>
      <c r="H47" s="10">
        <v>6</v>
      </c>
      <c r="I47" s="10"/>
      <c r="J47" s="10">
        <v>1</v>
      </c>
      <c r="K47" s="10"/>
      <c r="L47" s="10">
        <v>6</v>
      </c>
      <c r="M47" s="10">
        <v>2</v>
      </c>
    </row>
    <row r="48" spans="1:13" s="1" customFormat="1" ht="14.1" customHeight="1" x14ac:dyDescent="0.2">
      <c r="A48" s="8" t="s">
        <v>116</v>
      </c>
      <c r="B48" s="9" t="s">
        <v>117</v>
      </c>
      <c r="C48" s="10">
        <v>886</v>
      </c>
      <c r="D48" s="10">
        <v>446</v>
      </c>
      <c r="E48" s="10">
        <v>76</v>
      </c>
      <c r="F48" s="10">
        <v>82</v>
      </c>
      <c r="G48" s="10"/>
      <c r="H48" s="10">
        <v>160</v>
      </c>
      <c r="I48" s="10">
        <v>3</v>
      </c>
      <c r="J48" s="10">
        <v>19</v>
      </c>
      <c r="K48" s="10"/>
      <c r="L48" s="10">
        <v>92</v>
      </c>
      <c r="M48" s="10">
        <v>8</v>
      </c>
    </row>
    <row r="49" spans="1:13" s="1" customFormat="1" ht="14.1" customHeight="1" x14ac:dyDescent="0.2">
      <c r="A49" s="8" t="s">
        <v>118</v>
      </c>
      <c r="B49" s="9" t="s">
        <v>119</v>
      </c>
      <c r="C49" s="10">
        <v>112</v>
      </c>
      <c r="D49" s="10">
        <v>59</v>
      </c>
      <c r="E49" s="10">
        <v>9</v>
      </c>
      <c r="F49" s="10">
        <v>9</v>
      </c>
      <c r="G49" s="10"/>
      <c r="H49" s="10">
        <v>22</v>
      </c>
      <c r="I49" s="10"/>
      <c r="J49" s="10">
        <v>2</v>
      </c>
      <c r="K49" s="10"/>
      <c r="L49" s="10">
        <v>11</v>
      </c>
      <c r="M49" s="10"/>
    </row>
    <row r="50" spans="1:13" s="1" customFormat="1" ht="14.1" customHeight="1" x14ac:dyDescent="0.2">
      <c r="A50" s="8" t="s">
        <v>184</v>
      </c>
      <c r="B50" s="9" t="s">
        <v>185</v>
      </c>
      <c r="C50" s="10">
        <v>35</v>
      </c>
      <c r="D50" s="10">
        <v>18</v>
      </c>
      <c r="E50" s="10">
        <v>4</v>
      </c>
      <c r="F50" s="10">
        <v>1</v>
      </c>
      <c r="G50" s="10"/>
      <c r="H50" s="10">
        <v>4</v>
      </c>
      <c r="I50" s="10"/>
      <c r="J50" s="10">
        <v>2</v>
      </c>
      <c r="K50" s="10"/>
      <c r="L50" s="10">
        <v>5</v>
      </c>
      <c r="M50" s="10">
        <v>1</v>
      </c>
    </row>
    <row r="51" spans="1:13" s="1" customFormat="1" ht="14.1" customHeight="1" x14ac:dyDescent="0.2">
      <c r="A51" s="8" t="s">
        <v>264</v>
      </c>
      <c r="B51" s="9" t="s">
        <v>265</v>
      </c>
      <c r="C51" s="10">
        <v>25</v>
      </c>
      <c r="D51" s="10">
        <v>7</v>
      </c>
      <c r="E51" s="10">
        <v>6</v>
      </c>
      <c r="F51" s="10">
        <v>4</v>
      </c>
      <c r="G51" s="10"/>
      <c r="H51" s="10">
        <v>3</v>
      </c>
      <c r="I51" s="10"/>
      <c r="J51" s="10">
        <v>1</v>
      </c>
      <c r="K51" s="10"/>
      <c r="L51" s="10">
        <v>3</v>
      </c>
      <c r="M51" s="10">
        <v>1</v>
      </c>
    </row>
    <row r="52" spans="1:13" s="1" customFormat="1" ht="14.1" customHeight="1" x14ac:dyDescent="0.2">
      <c r="A52" s="8" t="s">
        <v>240</v>
      </c>
      <c r="B52" s="9" t="s">
        <v>241</v>
      </c>
      <c r="C52" s="10">
        <v>47</v>
      </c>
      <c r="D52" s="10">
        <v>26</v>
      </c>
      <c r="E52" s="10">
        <v>5</v>
      </c>
      <c r="F52" s="10">
        <v>4</v>
      </c>
      <c r="G52" s="10"/>
      <c r="H52" s="10">
        <v>6</v>
      </c>
      <c r="I52" s="10"/>
      <c r="J52" s="10">
        <v>1</v>
      </c>
      <c r="K52" s="10"/>
      <c r="L52" s="10">
        <v>4</v>
      </c>
      <c r="M52" s="10">
        <v>1</v>
      </c>
    </row>
    <row r="53" spans="1:13" s="1" customFormat="1" ht="14.1" customHeight="1" x14ac:dyDescent="0.2">
      <c r="A53" s="8" t="s">
        <v>12</v>
      </c>
      <c r="B53" s="9" t="s">
        <v>13</v>
      </c>
      <c r="C53" s="10">
        <v>151</v>
      </c>
      <c r="D53" s="10">
        <v>53</v>
      </c>
      <c r="E53" s="10">
        <v>7</v>
      </c>
      <c r="F53" s="10">
        <v>19</v>
      </c>
      <c r="G53" s="10"/>
      <c r="H53" s="10">
        <v>49</v>
      </c>
      <c r="I53" s="10"/>
      <c r="J53" s="10">
        <v>2</v>
      </c>
      <c r="K53" s="10"/>
      <c r="L53" s="10">
        <v>19</v>
      </c>
      <c r="M53" s="10">
        <v>2</v>
      </c>
    </row>
    <row r="54" spans="1:13" s="1" customFormat="1" ht="14.1" customHeight="1" x14ac:dyDescent="0.2">
      <c r="A54" s="8" t="s">
        <v>58</v>
      </c>
      <c r="B54" s="9" t="s">
        <v>59</v>
      </c>
      <c r="C54" s="10">
        <v>49</v>
      </c>
      <c r="D54" s="10">
        <v>21</v>
      </c>
      <c r="E54" s="10">
        <v>1</v>
      </c>
      <c r="F54" s="10">
        <v>4</v>
      </c>
      <c r="G54" s="10"/>
      <c r="H54" s="10">
        <v>7</v>
      </c>
      <c r="I54" s="10"/>
      <c r="J54" s="10">
        <v>2</v>
      </c>
      <c r="K54" s="10"/>
      <c r="L54" s="10">
        <v>12</v>
      </c>
      <c r="M54" s="10">
        <v>2</v>
      </c>
    </row>
    <row r="55" spans="1:13" s="1" customFormat="1" ht="14.1" customHeight="1" x14ac:dyDescent="0.2">
      <c r="A55" s="8" t="s">
        <v>196</v>
      </c>
      <c r="B55" s="9" t="s">
        <v>197</v>
      </c>
      <c r="C55" s="10">
        <v>1023</v>
      </c>
      <c r="D55" s="10">
        <v>375</v>
      </c>
      <c r="E55" s="10">
        <v>77</v>
      </c>
      <c r="F55" s="10">
        <v>88</v>
      </c>
      <c r="G55" s="10"/>
      <c r="H55" s="10">
        <v>365</v>
      </c>
      <c r="I55" s="10"/>
      <c r="J55" s="10">
        <v>4</v>
      </c>
      <c r="K55" s="10"/>
      <c r="L55" s="10">
        <v>99</v>
      </c>
      <c r="M55" s="10">
        <v>15</v>
      </c>
    </row>
    <row r="56" spans="1:13" s="1" customFormat="1" ht="14.1" customHeight="1" x14ac:dyDescent="0.2">
      <c r="A56" s="8" t="s">
        <v>198</v>
      </c>
      <c r="B56" s="9" t="s">
        <v>199</v>
      </c>
      <c r="C56" s="10">
        <v>147</v>
      </c>
      <c r="D56" s="10">
        <v>69</v>
      </c>
      <c r="E56" s="10">
        <v>10</v>
      </c>
      <c r="F56" s="10">
        <v>8</v>
      </c>
      <c r="G56" s="10"/>
      <c r="H56" s="10">
        <v>30</v>
      </c>
      <c r="I56" s="10"/>
      <c r="J56" s="10">
        <v>2</v>
      </c>
      <c r="K56" s="10"/>
      <c r="L56" s="10">
        <v>24</v>
      </c>
      <c r="M56" s="10">
        <v>4</v>
      </c>
    </row>
    <row r="57" spans="1:13" s="1" customFormat="1" ht="14.1" customHeight="1" x14ac:dyDescent="0.2">
      <c r="A57" s="8" t="s">
        <v>82</v>
      </c>
      <c r="B57" s="9" t="s">
        <v>83</v>
      </c>
      <c r="C57" s="10">
        <v>31</v>
      </c>
      <c r="D57" s="10">
        <v>14</v>
      </c>
      <c r="E57" s="10">
        <v>4</v>
      </c>
      <c r="F57" s="10">
        <v>4</v>
      </c>
      <c r="G57" s="10"/>
      <c r="H57" s="10">
        <v>4</v>
      </c>
      <c r="I57" s="10"/>
      <c r="J57" s="10"/>
      <c r="K57" s="10"/>
      <c r="L57" s="10">
        <v>3</v>
      </c>
      <c r="M57" s="10">
        <v>2</v>
      </c>
    </row>
    <row r="58" spans="1:13" s="1" customFormat="1" ht="14.1" customHeight="1" x14ac:dyDescent="0.2">
      <c r="A58" s="4" t="s">
        <v>186</v>
      </c>
      <c r="B58" s="5" t="s">
        <v>187</v>
      </c>
      <c r="C58" s="6">
        <v>120</v>
      </c>
      <c r="D58" s="6">
        <v>62</v>
      </c>
      <c r="E58" s="6">
        <v>13</v>
      </c>
      <c r="F58" s="6">
        <v>8</v>
      </c>
      <c r="G58" s="6"/>
      <c r="H58" s="6">
        <v>18</v>
      </c>
      <c r="I58" s="6"/>
      <c r="J58" s="6">
        <v>1</v>
      </c>
      <c r="K58" s="6"/>
      <c r="L58" s="6">
        <v>15</v>
      </c>
      <c r="M58" s="6">
        <v>3</v>
      </c>
    </row>
    <row r="59" spans="1:13" s="1" customFormat="1" ht="14.1" customHeight="1" x14ac:dyDescent="0.2">
      <c r="A59" s="4" t="s">
        <v>84</v>
      </c>
      <c r="B59" s="5" t="s">
        <v>85</v>
      </c>
      <c r="C59" s="6">
        <v>27</v>
      </c>
      <c r="D59" s="6">
        <v>11</v>
      </c>
      <c r="E59" s="6">
        <v>4</v>
      </c>
      <c r="F59" s="6">
        <v>2</v>
      </c>
      <c r="G59" s="6"/>
      <c r="H59" s="6">
        <v>4</v>
      </c>
      <c r="I59" s="6"/>
      <c r="J59" s="6"/>
      <c r="K59" s="6"/>
      <c r="L59" s="6">
        <v>4</v>
      </c>
      <c r="M59" s="6">
        <v>2</v>
      </c>
    </row>
    <row r="60" spans="1:13" s="1" customFormat="1" ht="14.1" customHeight="1" x14ac:dyDescent="0.2">
      <c r="A60" s="14" t="s">
        <v>60</v>
      </c>
      <c r="B60" s="19" t="s">
        <v>61</v>
      </c>
      <c r="C60" s="27">
        <v>223</v>
      </c>
      <c r="D60" s="27">
        <v>103</v>
      </c>
      <c r="E60" s="27">
        <v>15</v>
      </c>
      <c r="F60" s="27">
        <v>26</v>
      </c>
      <c r="G60" s="27"/>
      <c r="H60" s="27">
        <v>34</v>
      </c>
      <c r="I60" s="27">
        <v>1</v>
      </c>
      <c r="J60" s="27">
        <v>3</v>
      </c>
      <c r="K60" s="27"/>
      <c r="L60" s="27">
        <v>30</v>
      </c>
      <c r="M60" s="27">
        <v>11</v>
      </c>
    </row>
    <row r="61" spans="1:13" s="1" customFormat="1" ht="14.1" customHeight="1" x14ac:dyDescent="0.2">
      <c r="A61" s="14" t="s">
        <v>200</v>
      </c>
      <c r="B61" s="20" t="s">
        <v>201</v>
      </c>
      <c r="C61" s="26">
        <v>160</v>
      </c>
      <c r="D61" s="26">
        <v>68</v>
      </c>
      <c r="E61" s="26">
        <v>10</v>
      </c>
      <c r="F61" s="26">
        <v>13</v>
      </c>
      <c r="G61" s="26"/>
      <c r="H61" s="26">
        <v>39</v>
      </c>
      <c r="I61" s="26"/>
      <c r="J61" s="26">
        <v>1</v>
      </c>
      <c r="K61" s="26"/>
      <c r="L61" s="26">
        <v>26</v>
      </c>
      <c r="M61" s="26">
        <v>3</v>
      </c>
    </row>
    <row r="62" spans="1:13" s="1" customFormat="1" ht="18.2" customHeight="1" x14ac:dyDescent="0.2">
      <c r="A62" s="14" t="s">
        <v>168</v>
      </c>
      <c r="B62" s="19" t="s">
        <v>169</v>
      </c>
      <c r="C62" s="25">
        <v>520</v>
      </c>
      <c r="D62" s="25">
        <v>292</v>
      </c>
      <c r="E62" s="25">
        <v>38</v>
      </c>
      <c r="F62" s="26">
        <v>49</v>
      </c>
      <c r="G62" s="26"/>
      <c r="H62" s="26">
        <v>59</v>
      </c>
      <c r="I62" s="26">
        <v>1</v>
      </c>
      <c r="J62" s="26">
        <v>9</v>
      </c>
      <c r="K62" s="26"/>
      <c r="L62" s="26">
        <v>65</v>
      </c>
      <c r="M62" s="26">
        <v>7</v>
      </c>
    </row>
    <row r="63" spans="1:13" s="1" customFormat="1" ht="22.7" customHeight="1" x14ac:dyDescent="0.2">
      <c r="A63" s="16" t="s">
        <v>188</v>
      </c>
      <c r="B63" s="22" t="s">
        <v>189</v>
      </c>
      <c r="C63" s="27">
        <v>37</v>
      </c>
      <c r="D63" s="27">
        <v>19</v>
      </c>
      <c r="E63" s="27">
        <v>4</v>
      </c>
      <c r="F63" s="27">
        <v>3</v>
      </c>
      <c r="G63" s="27"/>
      <c r="H63" s="27">
        <v>6</v>
      </c>
      <c r="I63" s="27"/>
      <c r="J63" s="27"/>
      <c r="K63" s="27"/>
      <c r="L63" s="27">
        <v>4</v>
      </c>
      <c r="M63" s="27">
        <v>1</v>
      </c>
    </row>
    <row r="64" spans="1:13" s="1" customFormat="1" ht="14.1" customHeight="1" x14ac:dyDescent="0.2">
      <c r="A64" s="4" t="s">
        <v>62</v>
      </c>
      <c r="B64" s="5" t="s">
        <v>63</v>
      </c>
      <c r="C64" s="6">
        <v>360</v>
      </c>
      <c r="D64" s="6">
        <v>163</v>
      </c>
      <c r="E64" s="6">
        <v>30</v>
      </c>
      <c r="F64" s="6">
        <v>42</v>
      </c>
      <c r="G64" s="6"/>
      <c r="H64" s="6">
        <v>69</v>
      </c>
      <c r="I64" s="6"/>
      <c r="J64" s="6">
        <v>3</v>
      </c>
      <c r="K64" s="6"/>
      <c r="L64" s="6">
        <v>43</v>
      </c>
      <c r="M64" s="6">
        <v>10</v>
      </c>
    </row>
    <row r="65" spans="1:13" s="1" customFormat="1" ht="14.1" customHeight="1" x14ac:dyDescent="0.2">
      <c r="A65" s="4" t="s">
        <v>64</v>
      </c>
      <c r="B65" s="5" t="s">
        <v>65</v>
      </c>
      <c r="C65" s="6">
        <v>60</v>
      </c>
      <c r="D65" s="6">
        <v>31</v>
      </c>
      <c r="E65" s="6">
        <v>3</v>
      </c>
      <c r="F65" s="6">
        <v>9</v>
      </c>
      <c r="G65" s="6"/>
      <c r="H65" s="6">
        <v>6</v>
      </c>
      <c r="I65" s="6"/>
      <c r="J65" s="6">
        <v>1</v>
      </c>
      <c r="K65" s="6"/>
      <c r="L65" s="6">
        <v>10</v>
      </c>
      <c r="M65" s="6"/>
    </row>
    <row r="66" spans="1:13" s="1" customFormat="1" ht="14.1" customHeight="1" x14ac:dyDescent="0.2">
      <c r="A66" s="14" t="s">
        <v>190</v>
      </c>
      <c r="B66" s="19" t="s">
        <v>191</v>
      </c>
      <c r="C66" s="27">
        <v>44</v>
      </c>
      <c r="D66" s="27">
        <v>23</v>
      </c>
      <c r="E66" s="27">
        <v>2</v>
      </c>
      <c r="F66" s="27">
        <v>3</v>
      </c>
      <c r="G66" s="27"/>
      <c r="H66" s="27">
        <v>4</v>
      </c>
      <c r="I66" s="27"/>
      <c r="J66" s="27">
        <v>1</v>
      </c>
      <c r="K66" s="27"/>
      <c r="L66" s="27">
        <v>10</v>
      </c>
      <c r="M66" s="27">
        <v>1</v>
      </c>
    </row>
    <row r="67" spans="1:13" s="1" customFormat="1" ht="14.1" customHeight="1" x14ac:dyDescent="0.2">
      <c r="A67" s="14" t="s">
        <v>266</v>
      </c>
      <c r="B67" s="20" t="s">
        <v>267</v>
      </c>
      <c r="C67" s="26">
        <v>113</v>
      </c>
      <c r="D67" s="26">
        <v>31</v>
      </c>
      <c r="E67" s="26">
        <v>8</v>
      </c>
      <c r="F67" s="26">
        <v>10</v>
      </c>
      <c r="G67" s="26"/>
      <c r="H67" s="26">
        <v>43</v>
      </c>
      <c r="I67" s="26"/>
      <c r="J67" s="26">
        <v>1</v>
      </c>
      <c r="K67" s="26"/>
      <c r="L67" s="26">
        <v>16</v>
      </c>
      <c r="M67" s="26">
        <v>4</v>
      </c>
    </row>
    <row r="68" spans="1:13" s="1" customFormat="1" ht="18.2" customHeight="1" x14ac:dyDescent="0.2">
      <c r="A68" s="14" t="s">
        <v>214</v>
      </c>
      <c r="B68" s="19" t="s">
        <v>215</v>
      </c>
      <c r="C68" s="25">
        <v>77</v>
      </c>
      <c r="D68" s="25">
        <v>37</v>
      </c>
      <c r="E68" s="25">
        <v>10</v>
      </c>
      <c r="F68" s="26">
        <v>4</v>
      </c>
      <c r="G68" s="26"/>
      <c r="H68" s="26">
        <v>14</v>
      </c>
      <c r="I68" s="26"/>
      <c r="J68" s="26"/>
      <c r="K68" s="26"/>
      <c r="L68" s="26">
        <v>11</v>
      </c>
      <c r="M68" s="26">
        <v>1</v>
      </c>
    </row>
    <row r="69" spans="1:13" s="1" customFormat="1" ht="22.7" customHeight="1" x14ac:dyDescent="0.2">
      <c r="A69" s="16" t="s">
        <v>66</v>
      </c>
      <c r="B69" s="22" t="s">
        <v>67</v>
      </c>
      <c r="C69" s="27">
        <v>39</v>
      </c>
      <c r="D69" s="27">
        <v>19</v>
      </c>
      <c r="E69" s="27">
        <v>5</v>
      </c>
      <c r="F69" s="27">
        <v>4</v>
      </c>
      <c r="G69" s="27"/>
      <c r="H69" s="27">
        <v>3</v>
      </c>
      <c r="I69" s="27"/>
      <c r="J69" s="27"/>
      <c r="K69" s="27"/>
      <c r="L69" s="27">
        <v>7</v>
      </c>
      <c r="M69" s="27">
        <v>1</v>
      </c>
    </row>
    <row r="70" spans="1:13" s="1" customFormat="1" ht="14.1" customHeight="1" x14ac:dyDescent="0.2">
      <c r="A70" s="8" t="s">
        <v>242</v>
      </c>
      <c r="B70" s="9" t="s">
        <v>243</v>
      </c>
      <c r="C70" s="10">
        <v>20</v>
      </c>
      <c r="D70" s="10">
        <v>9</v>
      </c>
      <c r="E70" s="10">
        <v>2</v>
      </c>
      <c r="F70" s="10">
        <v>1</v>
      </c>
      <c r="G70" s="10"/>
      <c r="H70" s="10">
        <v>3</v>
      </c>
      <c r="I70" s="10"/>
      <c r="J70" s="10"/>
      <c r="K70" s="10"/>
      <c r="L70" s="10">
        <v>4</v>
      </c>
      <c r="M70" s="10">
        <v>1</v>
      </c>
    </row>
    <row r="71" spans="1:13" s="1" customFormat="1" ht="14.1" customHeight="1" x14ac:dyDescent="0.2">
      <c r="A71" s="8" t="s">
        <v>120</v>
      </c>
      <c r="B71" s="9" t="s">
        <v>121</v>
      </c>
      <c r="C71" s="10">
        <v>51</v>
      </c>
      <c r="D71" s="10">
        <v>28</v>
      </c>
      <c r="E71" s="10">
        <v>3</v>
      </c>
      <c r="F71" s="10">
        <v>6</v>
      </c>
      <c r="G71" s="10"/>
      <c r="H71" s="10">
        <v>9</v>
      </c>
      <c r="I71" s="10"/>
      <c r="J71" s="10">
        <v>2</v>
      </c>
      <c r="K71" s="10"/>
      <c r="L71" s="10">
        <v>3</v>
      </c>
      <c r="M71" s="10"/>
    </row>
    <row r="72" spans="1:13" s="1" customFormat="1" ht="14.1" customHeight="1" x14ac:dyDescent="0.2">
      <c r="A72" s="8" t="s">
        <v>122</v>
      </c>
      <c r="B72" s="9" t="s">
        <v>123</v>
      </c>
      <c r="C72" s="10">
        <v>17762</v>
      </c>
      <c r="D72" s="10">
        <v>8712</v>
      </c>
      <c r="E72" s="10">
        <v>848</v>
      </c>
      <c r="F72" s="10">
        <v>1209</v>
      </c>
      <c r="G72" s="10"/>
      <c r="H72" s="10">
        <v>5219</v>
      </c>
      <c r="I72" s="10">
        <v>28</v>
      </c>
      <c r="J72" s="10">
        <v>98</v>
      </c>
      <c r="K72" s="10"/>
      <c r="L72" s="10">
        <v>1383</v>
      </c>
      <c r="M72" s="10">
        <v>265</v>
      </c>
    </row>
    <row r="73" spans="1:13" s="1" customFormat="1" ht="14.1" customHeight="1" x14ac:dyDescent="0.2">
      <c r="A73" s="8" t="s">
        <v>170</v>
      </c>
      <c r="B73" s="9" t="s">
        <v>171</v>
      </c>
      <c r="C73" s="10">
        <v>64</v>
      </c>
      <c r="D73" s="10">
        <v>34</v>
      </c>
      <c r="E73" s="10">
        <v>4</v>
      </c>
      <c r="F73" s="10">
        <v>6</v>
      </c>
      <c r="G73" s="10"/>
      <c r="H73" s="10">
        <v>9</v>
      </c>
      <c r="I73" s="10"/>
      <c r="J73" s="10">
        <v>2</v>
      </c>
      <c r="K73" s="10"/>
      <c r="L73" s="10">
        <v>9</v>
      </c>
      <c r="M73" s="10"/>
    </row>
    <row r="74" spans="1:13" s="1" customFormat="1" ht="14.1" customHeight="1" x14ac:dyDescent="0.2">
      <c r="A74" s="8" t="s">
        <v>86</v>
      </c>
      <c r="B74" s="9" t="s">
        <v>87</v>
      </c>
      <c r="C74" s="10">
        <v>41</v>
      </c>
      <c r="D74" s="10">
        <v>20</v>
      </c>
      <c r="E74" s="10">
        <v>4</v>
      </c>
      <c r="F74" s="10">
        <v>5</v>
      </c>
      <c r="G74" s="10"/>
      <c r="H74" s="10">
        <v>7</v>
      </c>
      <c r="I74" s="10"/>
      <c r="J74" s="10"/>
      <c r="K74" s="10"/>
      <c r="L74" s="10">
        <v>5</v>
      </c>
      <c r="M74" s="10"/>
    </row>
    <row r="75" spans="1:13" s="1" customFormat="1" ht="14.1" customHeight="1" x14ac:dyDescent="0.2">
      <c r="A75" s="8" t="s">
        <v>124</v>
      </c>
      <c r="B75" s="9" t="s">
        <v>125</v>
      </c>
      <c r="C75" s="10">
        <v>39</v>
      </c>
      <c r="D75" s="10">
        <v>18</v>
      </c>
      <c r="E75" s="10">
        <v>4</v>
      </c>
      <c r="F75" s="10">
        <v>4</v>
      </c>
      <c r="G75" s="10"/>
      <c r="H75" s="10">
        <v>5</v>
      </c>
      <c r="I75" s="10"/>
      <c r="J75" s="10"/>
      <c r="K75" s="10"/>
      <c r="L75" s="10">
        <v>7</v>
      </c>
      <c r="M75" s="10">
        <v>1</v>
      </c>
    </row>
    <row r="76" spans="1:13" s="1" customFormat="1" ht="14.1" customHeight="1" x14ac:dyDescent="0.2">
      <c r="A76" s="4" t="s">
        <v>158</v>
      </c>
      <c r="B76" s="5" t="s">
        <v>159</v>
      </c>
      <c r="C76" s="6">
        <v>11</v>
      </c>
      <c r="D76" s="6">
        <v>4</v>
      </c>
      <c r="E76" s="6">
        <v>1</v>
      </c>
      <c r="F76" s="6">
        <v>1</v>
      </c>
      <c r="G76" s="6"/>
      <c r="H76" s="6">
        <v>2</v>
      </c>
      <c r="I76" s="6"/>
      <c r="J76" s="6">
        <v>1</v>
      </c>
      <c r="K76" s="6"/>
      <c r="L76" s="6">
        <v>2</v>
      </c>
      <c r="M76" s="6"/>
    </row>
    <row r="77" spans="1:13" s="1" customFormat="1" ht="14.1" customHeight="1" x14ac:dyDescent="0.2">
      <c r="A77" s="4" t="s">
        <v>268</v>
      </c>
      <c r="B77" s="5" t="s">
        <v>269</v>
      </c>
      <c r="C77" s="6">
        <v>22</v>
      </c>
      <c r="D77" s="6">
        <v>11</v>
      </c>
      <c r="E77" s="6">
        <v>4</v>
      </c>
      <c r="F77" s="6">
        <v>1</v>
      </c>
      <c r="G77" s="6"/>
      <c r="H77" s="6">
        <v>4</v>
      </c>
      <c r="I77" s="6"/>
      <c r="J77" s="6"/>
      <c r="K77" s="6"/>
      <c r="L77" s="6">
        <v>2</v>
      </c>
      <c r="M77" s="6"/>
    </row>
    <row r="78" spans="1:13" s="1" customFormat="1" ht="14.1" customHeight="1" x14ac:dyDescent="0.2">
      <c r="A78" s="14" t="s">
        <v>192</v>
      </c>
      <c r="B78" s="19" t="s">
        <v>193</v>
      </c>
      <c r="C78" s="27">
        <v>29</v>
      </c>
      <c r="D78" s="27">
        <v>15</v>
      </c>
      <c r="E78" s="27">
        <v>2</v>
      </c>
      <c r="F78" s="27">
        <v>1</v>
      </c>
      <c r="G78" s="27"/>
      <c r="H78" s="27">
        <v>5</v>
      </c>
      <c r="I78" s="27"/>
      <c r="J78" s="27">
        <v>1</v>
      </c>
      <c r="K78" s="27"/>
      <c r="L78" s="27">
        <v>5</v>
      </c>
      <c r="M78" s="27"/>
    </row>
    <row r="79" spans="1:13" s="1" customFormat="1" ht="14.1" customHeight="1" x14ac:dyDescent="0.2">
      <c r="A79" s="14" t="s">
        <v>172</v>
      </c>
      <c r="B79" s="20" t="s">
        <v>173</v>
      </c>
      <c r="C79" s="26">
        <v>299</v>
      </c>
      <c r="D79" s="26">
        <v>164</v>
      </c>
      <c r="E79" s="26">
        <v>13</v>
      </c>
      <c r="F79" s="26">
        <v>38</v>
      </c>
      <c r="G79" s="26"/>
      <c r="H79" s="26">
        <v>43</v>
      </c>
      <c r="I79" s="26"/>
      <c r="J79" s="26">
        <v>4</v>
      </c>
      <c r="K79" s="26"/>
      <c r="L79" s="26">
        <v>29</v>
      </c>
      <c r="M79" s="26">
        <v>8</v>
      </c>
    </row>
    <row r="80" spans="1:13" s="1" customFormat="1" ht="18.2" customHeight="1" x14ac:dyDescent="0.2">
      <c r="A80" s="14" t="s">
        <v>160</v>
      </c>
      <c r="B80" s="19" t="s">
        <v>161</v>
      </c>
      <c r="C80" s="25">
        <v>59</v>
      </c>
      <c r="D80" s="25">
        <v>30</v>
      </c>
      <c r="E80" s="25">
        <v>4</v>
      </c>
      <c r="F80" s="26">
        <v>5</v>
      </c>
      <c r="G80" s="26"/>
      <c r="H80" s="26">
        <v>7</v>
      </c>
      <c r="I80" s="26"/>
      <c r="J80" s="26">
        <v>1</v>
      </c>
      <c r="K80" s="26"/>
      <c r="L80" s="26">
        <v>9</v>
      </c>
      <c r="M80" s="26">
        <v>3</v>
      </c>
    </row>
    <row r="81" spans="1:13" s="1" customFormat="1" ht="22.7" customHeight="1" x14ac:dyDescent="0.2">
      <c r="A81" s="16" t="s">
        <v>162</v>
      </c>
      <c r="B81" s="22" t="s">
        <v>163</v>
      </c>
      <c r="C81" s="27">
        <v>11</v>
      </c>
      <c r="D81" s="27">
        <v>4</v>
      </c>
      <c r="E81" s="27">
        <v>2</v>
      </c>
      <c r="F81" s="27">
        <v>1</v>
      </c>
      <c r="G81" s="27"/>
      <c r="H81" s="27">
        <v>2</v>
      </c>
      <c r="I81" s="27"/>
      <c r="J81" s="27">
        <v>1</v>
      </c>
      <c r="K81" s="27"/>
      <c r="L81" s="27">
        <v>1</v>
      </c>
      <c r="M81" s="27"/>
    </row>
    <row r="82" spans="1:13" s="1" customFormat="1" ht="14.1" customHeight="1" x14ac:dyDescent="0.2">
      <c r="A82" s="8" t="s">
        <v>126</v>
      </c>
      <c r="B82" s="9" t="s">
        <v>127</v>
      </c>
      <c r="C82" s="10">
        <v>341</v>
      </c>
      <c r="D82" s="10">
        <v>193</v>
      </c>
      <c r="E82" s="10">
        <v>19</v>
      </c>
      <c r="F82" s="10">
        <v>28</v>
      </c>
      <c r="G82" s="10"/>
      <c r="H82" s="10">
        <v>57</v>
      </c>
      <c r="I82" s="10"/>
      <c r="J82" s="10">
        <v>9</v>
      </c>
      <c r="K82" s="10"/>
      <c r="L82" s="10">
        <v>32</v>
      </c>
      <c r="M82" s="10">
        <v>3</v>
      </c>
    </row>
    <row r="83" spans="1:13" s="1" customFormat="1" ht="14.1" customHeight="1" x14ac:dyDescent="0.2">
      <c r="A83" s="8" t="s">
        <v>270</v>
      </c>
      <c r="B83" s="9" t="s">
        <v>271</v>
      </c>
      <c r="C83" s="10">
        <v>282</v>
      </c>
      <c r="D83" s="10">
        <v>134</v>
      </c>
      <c r="E83" s="10">
        <v>18</v>
      </c>
      <c r="F83" s="10">
        <v>29</v>
      </c>
      <c r="G83" s="10"/>
      <c r="H83" s="10">
        <v>53</v>
      </c>
      <c r="I83" s="10"/>
      <c r="J83" s="10">
        <v>4</v>
      </c>
      <c r="K83" s="10"/>
      <c r="L83" s="10">
        <v>33</v>
      </c>
      <c r="M83" s="10">
        <v>11</v>
      </c>
    </row>
    <row r="84" spans="1:13" s="1" customFormat="1" ht="14.1" customHeight="1" x14ac:dyDescent="0.2">
      <c r="A84" s="8" t="s">
        <v>128</v>
      </c>
      <c r="B84" s="9" t="s">
        <v>129</v>
      </c>
      <c r="C84" s="10">
        <v>367</v>
      </c>
      <c r="D84" s="10">
        <v>171</v>
      </c>
      <c r="E84" s="10">
        <v>32</v>
      </c>
      <c r="F84" s="10">
        <v>27</v>
      </c>
      <c r="G84" s="10"/>
      <c r="H84" s="10">
        <v>89</v>
      </c>
      <c r="I84" s="10"/>
      <c r="J84" s="10">
        <v>8</v>
      </c>
      <c r="K84" s="10"/>
      <c r="L84" s="10">
        <v>31</v>
      </c>
      <c r="M84" s="10">
        <v>9</v>
      </c>
    </row>
    <row r="85" spans="1:13" s="1" customFormat="1" ht="14.1" customHeight="1" x14ac:dyDescent="0.2">
      <c r="A85" s="8" t="s">
        <v>272</v>
      </c>
      <c r="B85" s="9" t="s">
        <v>273</v>
      </c>
      <c r="C85" s="10">
        <v>25</v>
      </c>
      <c r="D85" s="10">
        <v>12</v>
      </c>
      <c r="E85" s="10">
        <v>7</v>
      </c>
      <c r="F85" s="10">
        <v>2</v>
      </c>
      <c r="G85" s="10"/>
      <c r="H85" s="10">
        <v>2</v>
      </c>
      <c r="I85" s="10"/>
      <c r="J85" s="10">
        <v>1</v>
      </c>
      <c r="K85" s="10"/>
      <c r="L85" s="10">
        <v>1</v>
      </c>
      <c r="M85" s="10"/>
    </row>
    <row r="86" spans="1:13" s="1" customFormat="1" ht="14.1" customHeight="1" x14ac:dyDescent="0.2">
      <c r="A86" s="8" t="s">
        <v>216</v>
      </c>
      <c r="B86" s="9" t="s">
        <v>217</v>
      </c>
      <c r="C86" s="10">
        <v>22</v>
      </c>
      <c r="D86" s="10">
        <v>9</v>
      </c>
      <c r="E86" s="10"/>
      <c r="F86" s="10">
        <v>2</v>
      </c>
      <c r="G86" s="10"/>
      <c r="H86" s="10">
        <v>3</v>
      </c>
      <c r="I86" s="10"/>
      <c r="J86" s="10">
        <v>1</v>
      </c>
      <c r="K86" s="10"/>
      <c r="L86" s="10">
        <v>5</v>
      </c>
      <c r="M86" s="10">
        <v>2</v>
      </c>
    </row>
    <row r="87" spans="1:13" s="1" customFormat="1" ht="14.1" customHeight="1" x14ac:dyDescent="0.2">
      <c r="A87" s="8" t="s">
        <v>274</v>
      </c>
      <c r="B87" s="9" t="s">
        <v>275</v>
      </c>
      <c r="C87" s="10">
        <v>12</v>
      </c>
      <c r="D87" s="10">
        <v>5</v>
      </c>
      <c r="E87" s="10">
        <v>3</v>
      </c>
      <c r="F87" s="10"/>
      <c r="G87" s="10"/>
      <c r="H87" s="10">
        <v>4</v>
      </c>
      <c r="I87" s="10"/>
      <c r="J87" s="10"/>
      <c r="K87" s="10"/>
      <c r="L87" s="10"/>
      <c r="M87" s="10"/>
    </row>
    <row r="88" spans="1:13" s="1" customFormat="1" ht="14.1" customHeight="1" x14ac:dyDescent="0.2">
      <c r="A88" s="8" t="s">
        <v>276</v>
      </c>
      <c r="B88" s="9" t="s">
        <v>277</v>
      </c>
      <c r="C88" s="10">
        <v>57</v>
      </c>
      <c r="D88" s="10">
        <v>28</v>
      </c>
      <c r="E88" s="10">
        <v>9</v>
      </c>
      <c r="F88" s="10">
        <v>4</v>
      </c>
      <c r="G88" s="10"/>
      <c r="H88" s="10">
        <v>7</v>
      </c>
      <c r="I88" s="10"/>
      <c r="J88" s="10"/>
      <c r="K88" s="10"/>
      <c r="L88" s="10">
        <v>6</v>
      </c>
      <c r="M88" s="10">
        <v>3</v>
      </c>
    </row>
    <row r="89" spans="1:13" s="1" customFormat="1" ht="14.1" customHeight="1" x14ac:dyDescent="0.2">
      <c r="A89" s="8" t="s">
        <v>218</v>
      </c>
      <c r="B89" s="9" t="s">
        <v>219</v>
      </c>
      <c r="C89" s="10">
        <v>12</v>
      </c>
      <c r="D89" s="10">
        <v>7</v>
      </c>
      <c r="E89" s="10"/>
      <c r="F89" s="10">
        <v>1</v>
      </c>
      <c r="G89" s="10"/>
      <c r="H89" s="10">
        <v>1</v>
      </c>
      <c r="I89" s="10"/>
      <c r="J89" s="10"/>
      <c r="K89" s="10"/>
      <c r="L89" s="10">
        <v>3</v>
      </c>
      <c r="M89" s="10"/>
    </row>
    <row r="90" spans="1:13" s="1" customFormat="1" ht="14.1" customHeight="1" x14ac:dyDescent="0.2">
      <c r="A90" s="8" t="s">
        <v>68</v>
      </c>
      <c r="B90" s="9" t="s">
        <v>69</v>
      </c>
      <c r="C90" s="10">
        <v>85</v>
      </c>
      <c r="D90" s="10">
        <v>40</v>
      </c>
      <c r="E90" s="10">
        <v>16</v>
      </c>
      <c r="F90" s="10">
        <v>3</v>
      </c>
      <c r="G90" s="10"/>
      <c r="H90" s="10">
        <v>10</v>
      </c>
      <c r="I90" s="10">
        <v>2</v>
      </c>
      <c r="J90" s="10"/>
      <c r="K90" s="10"/>
      <c r="L90" s="10">
        <v>13</v>
      </c>
      <c r="M90" s="10">
        <v>1</v>
      </c>
    </row>
    <row r="91" spans="1:13" s="1" customFormat="1" ht="14.1" customHeight="1" x14ac:dyDescent="0.2">
      <c r="A91" s="8" t="s">
        <v>130</v>
      </c>
      <c r="B91" s="9" t="s">
        <v>131</v>
      </c>
      <c r="C91" s="10">
        <v>135</v>
      </c>
      <c r="D91" s="10">
        <v>68</v>
      </c>
      <c r="E91" s="10">
        <v>12</v>
      </c>
      <c r="F91" s="10">
        <v>13</v>
      </c>
      <c r="G91" s="10"/>
      <c r="H91" s="10">
        <v>19</v>
      </c>
      <c r="I91" s="10"/>
      <c r="J91" s="10">
        <v>4</v>
      </c>
      <c r="K91" s="10"/>
      <c r="L91" s="10">
        <v>19</v>
      </c>
      <c r="M91" s="10"/>
    </row>
    <row r="92" spans="1:13" s="1" customFormat="1" ht="14.1" customHeight="1" x14ac:dyDescent="0.2">
      <c r="A92" s="8" t="s">
        <v>44</v>
      </c>
      <c r="B92" s="9" t="s">
        <v>45</v>
      </c>
      <c r="C92" s="10">
        <v>20</v>
      </c>
      <c r="D92" s="10">
        <v>8</v>
      </c>
      <c r="E92" s="10"/>
      <c r="F92" s="10">
        <v>1</v>
      </c>
      <c r="G92" s="10"/>
      <c r="H92" s="10">
        <v>4</v>
      </c>
      <c r="I92" s="10"/>
      <c r="J92" s="10">
        <v>3</v>
      </c>
      <c r="K92" s="10"/>
      <c r="L92" s="10">
        <v>2</v>
      </c>
      <c r="M92" s="10">
        <v>2</v>
      </c>
    </row>
    <row r="93" spans="1:13" s="1" customFormat="1" ht="14.1" customHeight="1" x14ac:dyDescent="0.2">
      <c r="A93" s="8" t="s">
        <v>132</v>
      </c>
      <c r="B93" s="9" t="s">
        <v>133</v>
      </c>
      <c r="C93" s="10">
        <v>27</v>
      </c>
      <c r="D93" s="10">
        <v>13</v>
      </c>
      <c r="E93" s="10">
        <v>3</v>
      </c>
      <c r="F93" s="10">
        <v>2</v>
      </c>
      <c r="G93" s="10"/>
      <c r="H93" s="10">
        <v>2</v>
      </c>
      <c r="I93" s="10"/>
      <c r="J93" s="10"/>
      <c r="K93" s="10"/>
      <c r="L93" s="10">
        <v>6</v>
      </c>
      <c r="M93" s="10">
        <v>1</v>
      </c>
    </row>
    <row r="94" spans="1:13" s="1" customFormat="1" ht="14.1" customHeight="1" x14ac:dyDescent="0.2">
      <c r="A94" s="8" t="s">
        <v>88</v>
      </c>
      <c r="B94" s="9" t="s">
        <v>89</v>
      </c>
      <c r="C94" s="10">
        <v>29</v>
      </c>
      <c r="D94" s="10">
        <v>15</v>
      </c>
      <c r="E94" s="10">
        <v>1</v>
      </c>
      <c r="F94" s="10">
        <v>2</v>
      </c>
      <c r="G94" s="10"/>
      <c r="H94" s="10">
        <v>5</v>
      </c>
      <c r="I94" s="10"/>
      <c r="J94" s="10"/>
      <c r="K94" s="10"/>
      <c r="L94" s="10">
        <v>5</v>
      </c>
      <c r="M94" s="10">
        <v>1</v>
      </c>
    </row>
    <row r="95" spans="1:13" s="1" customFormat="1" ht="14.1" customHeight="1" x14ac:dyDescent="0.2">
      <c r="A95" s="8" t="s">
        <v>220</v>
      </c>
      <c r="B95" s="9" t="s">
        <v>221</v>
      </c>
      <c r="C95" s="10">
        <v>78</v>
      </c>
      <c r="D95" s="10">
        <v>44</v>
      </c>
      <c r="E95" s="10">
        <v>5</v>
      </c>
      <c r="F95" s="10">
        <v>8</v>
      </c>
      <c r="G95" s="10"/>
      <c r="H95" s="10">
        <v>14</v>
      </c>
      <c r="I95" s="10"/>
      <c r="J95" s="10"/>
      <c r="K95" s="10"/>
      <c r="L95" s="10">
        <v>5</v>
      </c>
      <c r="M95" s="10">
        <v>2</v>
      </c>
    </row>
    <row r="96" spans="1:13" s="1" customFormat="1" ht="14.1" customHeight="1" x14ac:dyDescent="0.2">
      <c r="A96" s="8" t="s">
        <v>174</v>
      </c>
      <c r="B96" s="9" t="s">
        <v>175</v>
      </c>
      <c r="C96" s="10">
        <v>84</v>
      </c>
      <c r="D96" s="10">
        <v>38</v>
      </c>
      <c r="E96" s="10">
        <v>11</v>
      </c>
      <c r="F96" s="10">
        <v>5</v>
      </c>
      <c r="G96" s="10"/>
      <c r="H96" s="10">
        <v>15</v>
      </c>
      <c r="I96" s="10"/>
      <c r="J96" s="10">
        <v>3</v>
      </c>
      <c r="K96" s="10"/>
      <c r="L96" s="10">
        <v>11</v>
      </c>
      <c r="M96" s="10">
        <v>1</v>
      </c>
    </row>
    <row r="97" spans="1:13" s="1" customFormat="1" ht="14.1" customHeight="1" x14ac:dyDescent="0.2">
      <c r="A97" s="8" t="s">
        <v>134</v>
      </c>
      <c r="B97" s="9" t="s">
        <v>135</v>
      </c>
      <c r="C97" s="10">
        <v>104</v>
      </c>
      <c r="D97" s="10">
        <v>54</v>
      </c>
      <c r="E97" s="10">
        <v>18</v>
      </c>
      <c r="F97" s="10">
        <v>8</v>
      </c>
      <c r="G97" s="10"/>
      <c r="H97" s="10">
        <v>11</v>
      </c>
      <c r="I97" s="10"/>
      <c r="J97" s="10">
        <v>1</v>
      </c>
      <c r="K97" s="10"/>
      <c r="L97" s="10">
        <v>8</v>
      </c>
      <c r="M97" s="10">
        <v>4</v>
      </c>
    </row>
    <row r="98" spans="1:13" s="1" customFormat="1" ht="14.1" customHeight="1" x14ac:dyDescent="0.2">
      <c r="A98" s="8" t="s">
        <v>46</v>
      </c>
      <c r="B98" s="9" t="s">
        <v>47</v>
      </c>
      <c r="C98" s="10">
        <v>20</v>
      </c>
      <c r="D98" s="10">
        <v>11</v>
      </c>
      <c r="E98" s="10">
        <v>2</v>
      </c>
      <c r="F98" s="10">
        <v>1</v>
      </c>
      <c r="G98" s="10"/>
      <c r="H98" s="10">
        <v>3</v>
      </c>
      <c r="I98" s="10"/>
      <c r="J98" s="10"/>
      <c r="K98" s="10"/>
      <c r="L98" s="10">
        <v>3</v>
      </c>
      <c r="M98" s="10"/>
    </row>
    <row r="99" spans="1:13" s="1" customFormat="1" ht="14.1" customHeight="1" x14ac:dyDescent="0.2">
      <c r="A99" s="8" t="s">
        <v>202</v>
      </c>
      <c r="B99" s="9" t="s">
        <v>203</v>
      </c>
      <c r="C99" s="10">
        <v>14</v>
      </c>
      <c r="D99" s="10">
        <v>7</v>
      </c>
      <c r="E99" s="10">
        <v>1</v>
      </c>
      <c r="F99" s="10"/>
      <c r="G99" s="10"/>
      <c r="H99" s="10"/>
      <c r="I99" s="10"/>
      <c r="J99" s="10"/>
      <c r="K99" s="10"/>
      <c r="L99" s="10">
        <v>6</v>
      </c>
      <c r="M99" s="10"/>
    </row>
    <row r="100" spans="1:13" s="1" customFormat="1" ht="14.1" customHeight="1" x14ac:dyDescent="0.2">
      <c r="A100" s="8" t="s">
        <v>16</v>
      </c>
      <c r="B100" s="9" t="s">
        <v>17</v>
      </c>
      <c r="C100" s="10">
        <v>35</v>
      </c>
      <c r="D100" s="10">
        <v>20</v>
      </c>
      <c r="E100" s="10">
        <v>5</v>
      </c>
      <c r="F100" s="10">
        <v>2</v>
      </c>
      <c r="G100" s="10"/>
      <c r="H100" s="10">
        <v>5</v>
      </c>
      <c r="I100" s="10"/>
      <c r="J100" s="10">
        <v>2</v>
      </c>
      <c r="K100" s="10"/>
      <c r="L100" s="10">
        <v>1</v>
      </c>
      <c r="M100" s="10"/>
    </row>
    <row r="101" spans="1:13" s="1" customFormat="1" ht="14.1" customHeight="1" x14ac:dyDescent="0.2">
      <c r="A101" s="8" t="s">
        <v>136</v>
      </c>
      <c r="B101" s="9" t="s">
        <v>137</v>
      </c>
      <c r="C101" s="10">
        <v>36</v>
      </c>
      <c r="D101" s="10">
        <v>14</v>
      </c>
      <c r="E101" s="10">
        <v>8</v>
      </c>
      <c r="F101" s="10">
        <v>2</v>
      </c>
      <c r="G101" s="10"/>
      <c r="H101" s="10">
        <v>3</v>
      </c>
      <c r="I101" s="10"/>
      <c r="J101" s="10">
        <v>1</v>
      </c>
      <c r="K101" s="10"/>
      <c r="L101" s="10">
        <v>7</v>
      </c>
      <c r="M101" s="10">
        <v>1</v>
      </c>
    </row>
    <row r="102" spans="1:13" s="1" customFormat="1" ht="14.1" customHeight="1" x14ac:dyDescent="0.2">
      <c r="A102" s="8" t="s">
        <v>18</v>
      </c>
      <c r="B102" s="9" t="s">
        <v>19</v>
      </c>
      <c r="C102" s="10">
        <v>243</v>
      </c>
      <c r="D102" s="10">
        <v>105</v>
      </c>
      <c r="E102" s="10">
        <v>22</v>
      </c>
      <c r="F102" s="10">
        <v>24</v>
      </c>
      <c r="G102" s="10"/>
      <c r="H102" s="10">
        <v>37</v>
      </c>
      <c r="I102" s="10"/>
      <c r="J102" s="10">
        <v>5</v>
      </c>
      <c r="K102" s="10"/>
      <c r="L102" s="10">
        <v>46</v>
      </c>
      <c r="M102" s="10">
        <v>4</v>
      </c>
    </row>
    <row r="103" spans="1:13" s="1" customFormat="1" ht="14.1" customHeight="1" x14ac:dyDescent="0.2">
      <c r="A103" s="8" t="s">
        <v>138</v>
      </c>
      <c r="B103" s="9" t="s">
        <v>139</v>
      </c>
      <c r="C103" s="10">
        <v>24</v>
      </c>
      <c r="D103" s="10">
        <v>9</v>
      </c>
      <c r="E103" s="10">
        <v>2</v>
      </c>
      <c r="F103" s="10">
        <v>3</v>
      </c>
      <c r="G103" s="10"/>
      <c r="H103" s="10">
        <v>3</v>
      </c>
      <c r="I103" s="10"/>
      <c r="J103" s="10"/>
      <c r="K103" s="10"/>
      <c r="L103" s="10">
        <v>6</v>
      </c>
      <c r="M103" s="10">
        <v>1</v>
      </c>
    </row>
    <row r="104" spans="1:13" s="1" customFormat="1" ht="14.1" customHeight="1" x14ac:dyDescent="0.2">
      <c r="A104" s="8" t="s">
        <v>140</v>
      </c>
      <c r="B104" s="9" t="s">
        <v>141</v>
      </c>
      <c r="C104" s="10">
        <v>128</v>
      </c>
      <c r="D104" s="10">
        <v>56</v>
      </c>
      <c r="E104" s="10">
        <v>14</v>
      </c>
      <c r="F104" s="10">
        <v>4</v>
      </c>
      <c r="G104" s="10"/>
      <c r="H104" s="10">
        <v>28</v>
      </c>
      <c r="I104" s="10"/>
      <c r="J104" s="10">
        <v>3</v>
      </c>
      <c r="K104" s="10"/>
      <c r="L104" s="10">
        <v>21</v>
      </c>
      <c r="M104" s="10">
        <v>2</v>
      </c>
    </row>
    <row r="105" spans="1:13" s="1" customFormat="1" ht="14.1" customHeight="1" x14ac:dyDescent="0.2">
      <c r="A105" s="8" t="s">
        <v>38</v>
      </c>
      <c r="B105" s="9" t="s">
        <v>39</v>
      </c>
      <c r="C105" s="10">
        <v>13</v>
      </c>
      <c r="D105" s="10">
        <v>7</v>
      </c>
      <c r="E105" s="10"/>
      <c r="F105" s="10">
        <v>1</v>
      </c>
      <c r="G105" s="10"/>
      <c r="H105" s="10">
        <v>3</v>
      </c>
      <c r="I105" s="10"/>
      <c r="J105" s="10">
        <v>1</v>
      </c>
      <c r="K105" s="10"/>
      <c r="L105" s="10">
        <v>1</v>
      </c>
      <c r="M105" s="10"/>
    </row>
    <row r="106" spans="1:13" s="1" customFormat="1" ht="14.1" customHeight="1" x14ac:dyDescent="0.2">
      <c r="A106" s="8" t="s">
        <v>222</v>
      </c>
      <c r="B106" s="9" t="s">
        <v>223</v>
      </c>
      <c r="C106" s="10">
        <v>11</v>
      </c>
      <c r="D106" s="10">
        <v>6</v>
      </c>
      <c r="E106" s="10">
        <v>1</v>
      </c>
      <c r="F106" s="10"/>
      <c r="G106" s="10"/>
      <c r="H106" s="10"/>
      <c r="I106" s="10"/>
      <c r="J106" s="10"/>
      <c r="K106" s="10"/>
      <c r="L106" s="10">
        <v>4</v>
      </c>
      <c r="M106" s="10"/>
    </row>
    <row r="107" spans="1:13" s="1" customFormat="1" ht="14.1" customHeight="1" x14ac:dyDescent="0.2">
      <c r="A107" s="8" t="s">
        <v>142</v>
      </c>
      <c r="B107" s="9" t="s">
        <v>143</v>
      </c>
      <c r="C107" s="10">
        <v>888</v>
      </c>
      <c r="D107" s="10">
        <v>382</v>
      </c>
      <c r="E107" s="10">
        <v>69</v>
      </c>
      <c r="F107" s="10">
        <v>55</v>
      </c>
      <c r="G107" s="10"/>
      <c r="H107" s="10">
        <v>279</v>
      </c>
      <c r="I107" s="10"/>
      <c r="J107" s="10">
        <v>9</v>
      </c>
      <c r="K107" s="10"/>
      <c r="L107" s="10">
        <v>89</v>
      </c>
      <c r="M107" s="10">
        <v>5</v>
      </c>
    </row>
    <row r="108" spans="1:13" s="1" customFormat="1" ht="14.1" customHeight="1" x14ac:dyDescent="0.2">
      <c r="A108" s="8" t="s">
        <v>204</v>
      </c>
      <c r="B108" s="9" t="s">
        <v>205</v>
      </c>
      <c r="C108" s="10">
        <v>50</v>
      </c>
      <c r="D108" s="10">
        <v>21</v>
      </c>
      <c r="E108" s="10">
        <v>7</v>
      </c>
      <c r="F108" s="10">
        <v>4</v>
      </c>
      <c r="G108" s="10"/>
      <c r="H108" s="10">
        <v>11</v>
      </c>
      <c r="I108" s="10"/>
      <c r="J108" s="10"/>
      <c r="K108" s="10"/>
      <c r="L108" s="10">
        <v>6</v>
      </c>
      <c r="M108" s="10">
        <v>1</v>
      </c>
    </row>
    <row r="109" spans="1:13" s="1" customFormat="1" ht="14.1" customHeight="1" x14ac:dyDescent="0.2">
      <c r="A109" s="8" t="s">
        <v>20</v>
      </c>
      <c r="B109" s="9" t="s">
        <v>21</v>
      </c>
      <c r="C109" s="10">
        <v>49</v>
      </c>
      <c r="D109" s="10">
        <v>14</v>
      </c>
      <c r="E109" s="10">
        <v>8</v>
      </c>
      <c r="F109" s="10">
        <v>8</v>
      </c>
      <c r="G109" s="10"/>
      <c r="H109" s="10">
        <v>4</v>
      </c>
      <c r="I109" s="10"/>
      <c r="J109" s="10">
        <v>1</v>
      </c>
      <c r="K109" s="10"/>
      <c r="L109" s="10">
        <v>11</v>
      </c>
      <c r="M109" s="10">
        <v>3</v>
      </c>
    </row>
    <row r="110" spans="1:13" s="1" customFormat="1" ht="14.1" customHeight="1" x14ac:dyDescent="0.2">
      <c r="A110" s="8" t="s">
        <v>22</v>
      </c>
      <c r="B110" s="9" t="s">
        <v>23</v>
      </c>
      <c r="C110" s="10">
        <v>106</v>
      </c>
      <c r="D110" s="10">
        <v>45</v>
      </c>
      <c r="E110" s="10">
        <v>11</v>
      </c>
      <c r="F110" s="10">
        <v>11</v>
      </c>
      <c r="G110" s="10"/>
      <c r="H110" s="10">
        <v>16</v>
      </c>
      <c r="I110" s="10"/>
      <c r="J110" s="10">
        <v>1</v>
      </c>
      <c r="K110" s="10"/>
      <c r="L110" s="10">
        <v>20</v>
      </c>
      <c r="M110" s="10">
        <v>2</v>
      </c>
    </row>
    <row r="111" spans="1:13" s="1" customFormat="1" ht="14.1" customHeight="1" x14ac:dyDescent="0.2">
      <c r="A111" s="4" t="s">
        <v>224</v>
      </c>
      <c r="B111" s="5" t="s">
        <v>225</v>
      </c>
      <c r="C111" s="6">
        <v>19</v>
      </c>
      <c r="D111" s="6">
        <v>8</v>
      </c>
      <c r="E111" s="6">
        <v>1</v>
      </c>
      <c r="F111" s="6">
        <v>5</v>
      </c>
      <c r="G111" s="6"/>
      <c r="H111" s="6">
        <v>1</v>
      </c>
      <c r="I111" s="6"/>
      <c r="J111" s="6"/>
      <c r="K111" s="6"/>
      <c r="L111" s="6">
        <v>4</v>
      </c>
      <c r="M111" s="6"/>
    </row>
    <row r="112" spans="1:13" s="1" customFormat="1" ht="14.1" customHeight="1" x14ac:dyDescent="0.2">
      <c r="A112" s="4" t="s">
        <v>48</v>
      </c>
      <c r="B112" s="5" t="s">
        <v>49</v>
      </c>
      <c r="C112" s="6">
        <v>35</v>
      </c>
      <c r="D112" s="6">
        <v>16</v>
      </c>
      <c r="E112" s="6">
        <v>2</v>
      </c>
      <c r="F112" s="6">
        <v>5</v>
      </c>
      <c r="G112" s="6"/>
      <c r="H112" s="6">
        <v>7</v>
      </c>
      <c r="I112" s="6"/>
      <c r="J112" s="6"/>
      <c r="K112" s="6"/>
      <c r="L112" s="6">
        <v>4</v>
      </c>
      <c r="M112" s="6">
        <v>1</v>
      </c>
    </row>
    <row r="113" spans="1:13" s="1" customFormat="1" ht="14.1" customHeight="1" x14ac:dyDescent="0.2">
      <c r="A113" s="14" t="s">
        <v>278</v>
      </c>
      <c r="B113" s="19" t="s">
        <v>279</v>
      </c>
      <c r="C113" s="27">
        <v>59</v>
      </c>
      <c r="D113" s="27">
        <v>33</v>
      </c>
      <c r="E113" s="27">
        <v>9</v>
      </c>
      <c r="F113" s="27">
        <v>6</v>
      </c>
      <c r="G113" s="27"/>
      <c r="H113" s="27">
        <v>7</v>
      </c>
      <c r="I113" s="27"/>
      <c r="J113" s="27"/>
      <c r="K113" s="27"/>
      <c r="L113" s="27">
        <v>2</v>
      </c>
      <c r="M113" s="27">
        <v>2</v>
      </c>
    </row>
    <row r="114" spans="1:13" s="1" customFormat="1" ht="14.1" customHeight="1" x14ac:dyDescent="0.2">
      <c r="A114" s="14" t="s">
        <v>76</v>
      </c>
      <c r="B114" s="20" t="s">
        <v>77</v>
      </c>
      <c r="C114" s="26">
        <v>14</v>
      </c>
      <c r="D114" s="26">
        <v>5</v>
      </c>
      <c r="E114" s="26"/>
      <c r="F114" s="26">
        <v>2</v>
      </c>
      <c r="G114" s="26"/>
      <c r="H114" s="26">
        <v>2</v>
      </c>
      <c r="I114" s="26"/>
      <c r="J114" s="26"/>
      <c r="K114" s="26"/>
      <c r="L114" s="26">
        <v>4</v>
      </c>
      <c r="M114" s="26">
        <v>1</v>
      </c>
    </row>
    <row r="115" spans="1:13" s="1" customFormat="1" ht="18.2" customHeight="1" x14ac:dyDescent="0.2">
      <c r="A115" s="14" t="s">
        <v>206</v>
      </c>
      <c r="B115" s="19" t="s">
        <v>207</v>
      </c>
      <c r="C115" s="25">
        <v>13</v>
      </c>
      <c r="D115" s="25">
        <v>5</v>
      </c>
      <c r="E115" s="25">
        <v>1</v>
      </c>
      <c r="F115" s="26">
        <v>1</v>
      </c>
      <c r="G115" s="26"/>
      <c r="H115" s="26">
        <v>2</v>
      </c>
      <c r="I115" s="26"/>
      <c r="J115" s="26"/>
      <c r="K115" s="26"/>
      <c r="L115" s="26">
        <v>4</v>
      </c>
      <c r="M115" s="26"/>
    </row>
    <row r="116" spans="1:13" s="1" customFormat="1" ht="22.7" customHeight="1" x14ac:dyDescent="0.2">
      <c r="A116" s="16" t="s">
        <v>144</v>
      </c>
      <c r="B116" s="22" t="s">
        <v>145</v>
      </c>
      <c r="C116" s="27">
        <v>33</v>
      </c>
      <c r="D116" s="27">
        <v>20</v>
      </c>
      <c r="E116" s="27">
        <v>5</v>
      </c>
      <c r="F116" s="27"/>
      <c r="G116" s="27"/>
      <c r="H116" s="27">
        <v>1</v>
      </c>
      <c r="I116" s="27"/>
      <c r="J116" s="27">
        <v>3</v>
      </c>
      <c r="K116" s="27"/>
      <c r="L116" s="27">
        <v>3</v>
      </c>
      <c r="M116" s="27">
        <v>1</v>
      </c>
    </row>
    <row r="117" spans="1:13" s="1" customFormat="1" ht="14.1" customHeight="1" x14ac:dyDescent="0.2">
      <c r="A117" s="8" t="s">
        <v>244</v>
      </c>
      <c r="B117" s="9" t="s">
        <v>245</v>
      </c>
      <c r="C117" s="10">
        <v>143</v>
      </c>
      <c r="D117" s="10">
        <v>58</v>
      </c>
      <c r="E117" s="10">
        <v>11</v>
      </c>
      <c r="F117" s="10">
        <v>27</v>
      </c>
      <c r="G117" s="10"/>
      <c r="H117" s="10">
        <v>23</v>
      </c>
      <c r="I117" s="10"/>
      <c r="J117" s="10">
        <v>1</v>
      </c>
      <c r="K117" s="10"/>
      <c r="L117" s="10">
        <v>15</v>
      </c>
      <c r="M117" s="10">
        <v>8</v>
      </c>
    </row>
    <row r="118" spans="1:13" s="1" customFormat="1" ht="14.1" customHeight="1" x14ac:dyDescent="0.2">
      <c r="A118" s="8" t="s">
        <v>246</v>
      </c>
      <c r="B118" s="9" t="s">
        <v>247</v>
      </c>
      <c r="C118" s="10">
        <v>311</v>
      </c>
      <c r="D118" s="10">
        <v>162</v>
      </c>
      <c r="E118" s="10">
        <v>28</v>
      </c>
      <c r="F118" s="10">
        <v>45</v>
      </c>
      <c r="G118" s="10"/>
      <c r="H118" s="10">
        <v>32</v>
      </c>
      <c r="I118" s="10">
        <v>1</v>
      </c>
      <c r="J118" s="10">
        <v>4</v>
      </c>
      <c r="K118" s="10"/>
      <c r="L118" s="10">
        <v>32</v>
      </c>
      <c r="M118" s="10">
        <v>7</v>
      </c>
    </row>
    <row r="119" spans="1:13" s="1" customFormat="1" ht="14.1" customHeight="1" x14ac:dyDescent="0.2">
      <c r="A119" s="8" t="s">
        <v>248</v>
      </c>
      <c r="B119" s="9" t="s">
        <v>249</v>
      </c>
      <c r="C119" s="10">
        <v>126</v>
      </c>
      <c r="D119" s="10">
        <v>63</v>
      </c>
      <c r="E119" s="10">
        <v>12</v>
      </c>
      <c r="F119" s="10">
        <v>12</v>
      </c>
      <c r="G119" s="10"/>
      <c r="H119" s="10">
        <v>19</v>
      </c>
      <c r="I119" s="10"/>
      <c r="J119" s="10">
        <v>3</v>
      </c>
      <c r="K119" s="10"/>
      <c r="L119" s="10">
        <v>12</v>
      </c>
      <c r="M119" s="10">
        <v>5</v>
      </c>
    </row>
    <row r="120" spans="1:13" s="1" customFormat="1" ht="14.1" customHeight="1" x14ac:dyDescent="0.2">
      <c r="A120" s="8" t="s">
        <v>70</v>
      </c>
      <c r="B120" s="9" t="s">
        <v>71</v>
      </c>
      <c r="C120" s="10">
        <v>2225</v>
      </c>
      <c r="D120" s="10">
        <v>1077</v>
      </c>
      <c r="E120" s="10">
        <v>123</v>
      </c>
      <c r="F120" s="10">
        <v>215</v>
      </c>
      <c r="G120" s="10"/>
      <c r="H120" s="10">
        <v>519</v>
      </c>
      <c r="I120" s="10">
        <v>3</v>
      </c>
      <c r="J120" s="10">
        <v>18</v>
      </c>
      <c r="K120" s="10"/>
      <c r="L120" s="10">
        <v>211</v>
      </c>
      <c r="M120" s="10">
        <v>59</v>
      </c>
    </row>
    <row r="121" spans="1:13" s="1" customFormat="1" ht="14.1" customHeight="1" x14ac:dyDescent="0.2">
      <c r="A121" s="8" t="s">
        <v>146</v>
      </c>
      <c r="B121" s="9" t="s">
        <v>147</v>
      </c>
      <c r="C121" s="10">
        <v>34</v>
      </c>
      <c r="D121" s="10">
        <v>15</v>
      </c>
      <c r="E121" s="10">
        <v>2</v>
      </c>
      <c r="F121" s="10">
        <v>5</v>
      </c>
      <c r="G121" s="10"/>
      <c r="H121" s="10">
        <v>3</v>
      </c>
      <c r="I121" s="10"/>
      <c r="J121" s="10"/>
      <c r="K121" s="10"/>
      <c r="L121" s="10">
        <v>9</v>
      </c>
      <c r="M121" s="10"/>
    </row>
    <row r="122" spans="1:13" s="1" customFormat="1" ht="14.1" customHeight="1" x14ac:dyDescent="0.2">
      <c r="A122" s="4" t="s">
        <v>24</v>
      </c>
      <c r="B122" s="5" t="s">
        <v>25</v>
      </c>
      <c r="C122" s="6">
        <v>60</v>
      </c>
      <c r="D122" s="6">
        <v>23</v>
      </c>
      <c r="E122" s="6">
        <v>9</v>
      </c>
      <c r="F122" s="6">
        <v>6</v>
      </c>
      <c r="G122" s="6"/>
      <c r="H122" s="6">
        <v>8</v>
      </c>
      <c r="I122" s="6"/>
      <c r="J122" s="6">
        <v>2</v>
      </c>
      <c r="K122" s="6"/>
      <c r="L122" s="6">
        <v>11</v>
      </c>
      <c r="M122" s="6">
        <v>1</v>
      </c>
    </row>
    <row r="123" spans="1:13" s="1" customFormat="1" ht="14.1" customHeight="1" x14ac:dyDescent="0.2">
      <c r="A123" s="4" t="s">
        <v>90</v>
      </c>
      <c r="B123" s="5" t="s">
        <v>91</v>
      </c>
      <c r="C123" s="6">
        <v>21</v>
      </c>
      <c r="D123" s="6">
        <v>8</v>
      </c>
      <c r="E123" s="6">
        <v>1</v>
      </c>
      <c r="F123" s="6">
        <v>2</v>
      </c>
      <c r="G123" s="6"/>
      <c r="H123" s="6">
        <v>7</v>
      </c>
      <c r="I123" s="6"/>
      <c r="J123" s="6">
        <v>1</v>
      </c>
      <c r="K123" s="6"/>
      <c r="L123" s="6">
        <v>1</v>
      </c>
      <c r="M123" s="6">
        <v>1</v>
      </c>
    </row>
    <row r="124" spans="1:13" s="1" customFormat="1" ht="14.1" customHeight="1" x14ac:dyDescent="0.2">
      <c r="A124" s="14" t="s">
        <v>280</v>
      </c>
      <c r="B124" s="19" t="s">
        <v>281</v>
      </c>
      <c r="C124" s="27">
        <v>19</v>
      </c>
      <c r="D124" s="27">
        <v>9</v>
      </c>
      <c r="E124" s="27">
        <v>2</v>
      </c>
      <c r="F124" s="27"/>
      <c r="G124" s="27"/>
      <c r="H124" s="27">
        <v>5</v>
      </c>
      <c r="I124" s="27"/>
      <c r="J124" s="27"/>
      <c r="K124" s="27"/>
      <c r="L124" s="27"/>
      <c r="M124" s="27">
        <v>3</v>
      </c>
    </row>
    <row r="125" spans="1:13" s="1" customFormat="1" ht="14.1" customHeight="1" x14ac:dyDescent="0.2">
      <c r="A125" s="14" t="s">
        <v>26</v>
      </c>
      <c r="B125" s="20" t="s">
        <v>27</v>
      </c>
      <c r="C125" s="26">
        <v>36</v>
      </c>
      <c r="D125" s="26">
        <v>18</v>
      </c>
      <c r="E125" s="26">
        <v>6</v>
      </c>
      <c r="F125" s="26"/>
      <c r="G125" s="26"/>
      <c r="H125" s="26">
        <v>3</v>
      </c>
      <c r="I125" s="26"/>
      <c r="J125" s="26"/>
      <c r="K125" s="26"/>
      <c r="L125" s="26">
        <v>6</v>
      </c>
      <c r="M125" s="26">
        <v>3</v>
      </c>
    </row>
    <row r="126" spans="1:13" s="1" customFormat="1" ht="18.2" customHeight="1" x14ac:dyDescent="0.2">
      <c r="A126" s="14" t="s">
        <v>176</v>
      </c>
      <c r="B126" s="19" t="s">
        <v>177</v>
      </c>
      <c r="C126" s="25">
        <v>48</v>
      </c>
      <c r="D126" s="25">
        <v>21</v>
      </c>
      <c r="E126" s="25">
        <v>4</v>
      </c>
      <c r="F126" s="26">
        <v>3</v>
      </c>
      <c r="G126" s="26"/>
      <c r="H126" s="26">
        <v>8</v>
      </c>
      <c r="I126" s="26"/>
      <c r="J126" s="26"/>
      <c r="K126" s="26"/>
      <c r="L126" s="26">
        <v>11</v>
      </c>
      <c r="M126" s="26">
        <v>1</v>
      </c>
    </row>
    <row r="127" spans="1:13" s="1" customFormat="1" ht="22.7" customHeight="1" x14ac:dyDescent="0.2">
      <c r="A127" s="16" t="s">
        <v>250</v>
      </c>
      <c r="B127" s="22" t="s">
        <v>251</v>
      </c>
      <c r="C127" s="27">
        <v>104</v>
      </c>
      <c r="D127" s="27">
        <v>55</v>
      </c>
      <c r="E127" s="27">
        <v>9</v>
      </c>
      <c r="F127" s="27">
        <v>16</v>
      </c>
      <c r="G127" s="27"/>
      <c r="H127" s="27">
        <v>13</v>
      </c>
      <c r="I127" s="27"/>
      <c r="J127" s="27">
        <v>1</v>
      </c>
      <c r="K127" s="27"/>
      <c r="L127" s="27">
        <v>5</v>
      </c>
      <c r="M127" s="27">
        <v>5</v>
      </c>
    </row>
    <row r="128" spans="1:13" s="1" customFormat="1" ht="14.1" customHeight="1" x14ac:dyDescent="0.2">
      <c r="A128" s="8" t="s">
        <v>252</v>
      </c>
      <c r="B128" s="9" t="s">
        <v>253</v>
      </c>
      <c r="C128" s="10">
        <v>14</v>
      </c>
      <c r="D128" s="10">
        <v>8</v>
      </c>
      <c r="E128" s="10">
        <v>4</v>
      </c>
      <c r="F128" s="10"/>
      <c r="G128" s="10"/>
      <c r="H128" s="10"/>
      <c r="I128" s="10"/>
      <c r="J128" s="10"/>
      <c r="K128" s="10"/>
      <c r="L128" s="10">
        <v>1</v>
      </c>
      <c r="M128" s="10">
        <v>1</v>
      </c>
    </row>
    <row r="129" spans="1:13" s="1" customFormat="1" ht="14.1" customHeight="1" x14ac:dyDescent="0.2">
      <c r="A129" s="8" t="s">
        <v>148</v>
      </c>
      <c r="B129" s="9" t="s">
        <v>149</v>
      </c>
      <c r="C129" s="10">
        <v>261</v>
      </c>
      <c r="D129" s="10">
        <v>114</v>
      </c>
      <c r="E129" s="10">
        <v>28</v>
      </c>
      <c r="F129" s="10">
        <v>33</v>
      </c>
      <c r="G129" s="10"/>
      <c r="H129" s="10">
        <v>39</v>
      </c>
      <c r="I129" s="10"/>
      <c r="J129" s="10">
        <v>4</v>
      </c>
      <c r="K129" s="10"/>
      <c r="L129" s="10">
        <v>39</v>
      </c>
      <c r="M129" s="10">
        <v>4</v>
      </c>
    </row>
    <row r="130" spans="1:13" s="1" customFormat="1" ht="14.1" customHeight="1" x14ac:dyDescent="0.2">
      <c r="A130" s="8" t="s">
        <v>194</v>
      </c>
      <c r="B130" s="9" t="s">
        <v>195</v>
      </c>
      <c r="C130" s="10">
        <v>32</v>
      </c>
      <c r="D130" s="10">
        <v>11</v>
      </c>
      <c r="E130" s="10">
        <v>4</v>
      </c>
      <c r="F130" s="10">
        <v>6</v>
      </c>
      <c r="G130" s="10"/>
      <c r="H130" s="10">
        <v>6</v>
      </c>
      <c r="I130" s="10"/>
      <c r="J130" s="10">
        <v>2</v>
      </c>
      <c r="K130" s="10"/>
      <c r="L130" s="10">
        <v>2</v>
      </c>
      <c r="M130" s="10">
        <v>1</v>
      </c>
    </row>
    <row r="131" spans="1:13" s="1" customFormat="1" ht="14.1" customHeight="1" x14ac:dyDescent="0.2">
      <c r="A131" s="8" t="s">
        <v>282</v>
      </c>
      <c r="B131" s="9" t="s">
        <v>283</v>
      </c>
      <c r="C131" s="10">
        <v>171</v>
      </c>
      <c r="D131" s="10">
        <v>83</v>
      </c>
      <c r="E131" s="10">
        <v>12</v>
      </c>
      <c r="F131" s="10">
        <v>17</v>
      </c>
      <c r="G131" s="10"/>
      <c r="H131" s="10">
        <v>36</v>
      </c>
      <c r="I131" s="10"/>
      <c r="J131" s="10">
        <v>2</v>
      </c>
      <c r="K131" s="10"/>
      <c r="L131" s="10">
        <v>17</v>
      </c>
      <c r="M131" s="10">
        <v>4</v>
      </c>
    </row>
    <row r="132" spans="1:13" s="1" customFormat="1" ht="14.1" customHeight="1" x14ac:dyDescent="0.2">
      <c r="A132" s="8" t="s">
        <v>72</v>
      </c>
      <c r="B132" s="9" t="s">
        <v>73</v>
      </c>
      <c r="C132" s="10">
        <v>49</v>
      </c>
      <c r="D132" s="10">
        <v>21</v>
      </c>
      <c r="E132" s="10">
        <v>4</v>
      </c>
      <c r="F132" s="10">
        <v>6</v>
      </c>
      <c r="G132" s="10"/>
      <c r="H132" s="10">
        <v>5</v>
      </c>
      <c r="I132" s="10"/>
      <c r="J132" s="10">
        <v>2</v>
      </c>
      <c r="K132" s="10"/>
      <c r="L132" s="10">
        <v>10</v>
      </c>
      <c r="M132" s="10">
        <v>1</v>
      </c>
    </row>
    <row r="133" spans="1:13" s="1" customFormat="1" ht="14.1" customHeight="1" x14ac:dyDescent="0.2">
      <c r="A133" s="8" t="s">
        <v>254</v>
      </c>
      <c r="B133" s="9" t="s">
        <v>255</v>
      </c>
      <c r="C133" s="10">
        <v>186</v>
      </c>
      <c r="D133" s="10">
        <v>79</v>
      </c>
      <c r="E133" s="10">
        <v>16</v>
      </c>
      <c r="F133" s="10">
        <v>37</v>
      </c>
      <c r="G133" s="10"/>
      <c r="H133" s="10">
        <v>25</v>
      </c>
      <c r="I133" s="10"/>
      <c r="J133" s="10">
        <v>2</v>
      </c>
      <c r="K133" s="10"/>
      <c r="L133" s="10">
        <v>21</v>
      </c>
      <c r="M133" s="10">
        <v>6</v>
      </c>
    </row>
    <row r="134" spans="1:13" s="1" customFormat="1" ht="14.1" customHeight="1" x14ac:dyDescent="0.2">
      <c r="A134" s="8" t="s">
        <v>150</v>
      </c>
      <c r="B134" s="9" t="s">
        <v>151</v>
      </c>
      <c r="C134" s="10">
        <v>366</v>
      </c>
      <c r="D134" s="10">
        <v>194</v>
      </c>
      <c r="E134" s="10">
        <v>38</v>
      </c>
      <c r="F134" s="10">
        <v>37</v>
      </c>
      <c r="G134" s="10"/>
      <c r="H134" s="10">
        <v>43</v>
      </c>
      <c r="I134" s="10"/>
      <c r="J134" s="10">
        <v>8</v>
      </c>
      <c r="K134" s="10"/>
      <c r="L134" s="10">
        <v>38</v>
      </c>
      <c r="M134" s="10">
        <v>8</v>
      </c>
    </row>
    <row r="135" spans="1:13" s="1" customFormat="1" ht="14.1" customHeight="1" x14ac:dyDescent="0.2">
      <c r="A135" s="4" t="s">
        <v>74</v>
      </c>
      <c r="B135" s="5" t="s">
        <v>75</v>
      </c>
      <c r="C135" s="6">
        <v>46</v>
      </c>
      <c r="D135" s="6">
        <v>18</v>
      </c>
      <c r="E135" s="6">
        <v>3</v>
      </c>
      <c r="F135" s="6">
        <v>4</v>
      </c>
      <c r="G135" s="6"/>
      <c r="H135" s="6">
        <v>8</v>
      </c>
      <c r="I135" s="6"/>
      <c r="J135" s="6">
        <v>1</v>
      </c>
      <c r="K135" s="6"/>
      <c r="L135" s="6">
        <v>10</v>
      </c>
      <c r="M135" s="6">
        <v>2</v>
      </c>
    </row>
    <row r="136" spans="1:13" s="1" customFormat="1" ht="14.1" customHeight="1" x14ac:dyDescent="0.2">
      <c r="A136" s="4" t="s">
        <v>28</v>
      </c>
      <c r="B136" s="5" t="s">
        <v>29</v>
      </c>
      <c r="C136" s="6">
        <v>19</v>
      </c>
      <c r="D136" s="6">
        <v>7</v>
      </c>
      <c r="E136" s="6">
        <v>4</v>
      </c>
      <c r="F136" s="6">
        <v>2</v>
      </c>
      <c r="G136" s="6"/>
      <c r="H136" s="6">
        <v>3</v>
      </c>
      <c r="I136" s="6"/>
      <c r="J136" s="6"/>
      <c r="K136" s="6"/>
      <c r="L136" s="6">
        <v>2</v>
      </c>
      <c r="M136" s="6">
        <v>1</v>
      </c>
    </row>
    <row r="137" spans="1:13" s="1" customFormat="1" ht="14.1" customHeight="1" x14ac:dyDescent="0.2">
      <c r="A137" s="14" t="s">
        <v>178</v>
      </c>
      <c r="B137" s="19" t="s">
        <v>179</v>
      </c>
      <c r="C137" s="27">
        <v>373</v>
      </c>
      <c r="D137" s="27">
        <v>201</v>
      </c>
      <c r="E137" s="27">
        <v>18</v>
      </c>
      <c r="F137" s="27">
        <v>43</v>
      </c>
      <c r="G137" s="27"/>
      <c r="H137" s="27">
        <v>52</v>
      </c>
      <c r="I137" s="27">
        <v>1</v>
      </c>
      <c r="J137" s="27">
        <v>3</v>
      </c>
      <c r="K137" s="27"/>
      <c r="L137" s="27">
        <v>44</v>
      </c>
      <c r="M137" s="27">
        <v>11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Fiche_Commune</vt:lpstr>
      <vt:lpstr>Fiche_Commune_Resume</vt:lpstr>
      <vt:lpstr>Age_demandeur</vt:lpstr>
      <vt:lpstr>Ancienneté</vt:lpstr>
      <vt:lpstr>Natio_demandeur</vt:lpstr>
      <vt:lpstr>Taille_menage</vt:lpstr>
      <vt:lpstr>Compo_famille</vt:lpstr>
      <vt:lpstr>Statut_prof</vt:lpstr>
      <vt:lpstr>Situ_familiale</vt:lpstr>
      <vt:lpstr>RevenuMens_menage</vt:lpstr>
      <vt:lpstr>PosPlaf_HLM</vt:lpstr>
      <vt:lpstr>Logt_actuel</vt:lpstr>
      <vt:lpstr>Motif_demande</vt:lpstr>
      <vt:lpstr>ABC_123</vt:lpstr>
      <vt:lpstr>Revenu_UC</vt:lpstr>
      <vt:lpstr>Grp_revenu</vt:lpstr>
      <vt:lpstr>Typologie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 Deborah</dc:creator>
  <cp:lastModifiedBy>Soria Deborah</cp:lastModifiedBy>
  <dcterms:created xsi:type="dcterms:W3CDTF">2021-10-12T10:46:48Z</dcterms:created>
  <dcterms:modified xsi:type="dcterms:W3CDTF">2021-12-23T14:10:33Z</dcterms:modified>
</cp:coreProperties>
</file>